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arlo\Documents\A ATIVOS\ABES\PNQS 2023\Critérios\MEGSA ESG\"/>
    </mc:Choice>
  </mc:AlternateContent>
  <xr:revisionPtr revIDLastSave="0" documentId="13_ncr:1_{7ACFF1D1-CDDA-4116-A87F-767BC3DC06A2}" xr6:coauthVersionLast="47" xr6:coauthVersionMax="47" xr10:uidLastSave="{00000000-0000-0000-0000-000000000000}"/>
  <bookViews>
    <workbookView xWindow="-110" yWindow="-110" windowWidth="19420" windowHeight="10560" activeTab="2" xr2:uid="{00000000-000D-0000-FFFF-FFFF00000000}"/>
  </bookViews>
  <sheets>
    <sheet name="Capa" sheetId="4" r:id="rId1"/>
    <sheet name="1" sheetId="1" r:id="rId2"/>
    <sheet name="2" sheetId="5" r:id="rId3"/>
    <sheet name="3" sheetId="6" r:id="rId4"/>
    <sheet name="4" sheetId="7" r:id="rId5"/>
    <sheet name="5" sheetId="8" r:id="rId6"/>
    <sheet name="6" sheetId="9" r:id="rId7"/>
    <sheet name="7" sheetId="10" r:id="rId8"/>
    <sheet name="Progresso" sheetId="11" r:id="rId9"/>
    <sheet name="Notas Rodapé" sheetId="3" r:id="rId10"/>
  </sheets>
  <definedNames>
    <definedName name="A">'1'!$C$3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 i="5" l="1"/>
  <c r="C84" i="5" l="1"/>
  <c r="C58" i="5"/>
  <c r="C48" i="8"/>
  <c r="C29" i="8"/>
  <c r="C69" i="7"/>
  <c r="C60" i="7"/>
  <c r="C13" i="7"/>
  <c r="C97" i="6"/>
  <c r="C107" i="5"/>
  <c r="C36" i="5"/>
  <c r="C34" i="5"/>
  <c r="C56" i="1"/>
  <c r="C118" i="1"/>
  <c r="C30" i="1"/>
  <c r="C22" i="10"/>
  <c r="C23" i="10" s="1"/>
  <c r="C98" i="8"/>
  <c r="C60" i="6"/>
  <c r="B60" i="6" s="1"/>
  <c r="C58" i="6"/>
  <c r="C59" i="6" s="1"/>
  <c r="B59" i="6" s="1"/>
  <c r="C35" i="6"/>
  <c r="B35" i="6" s="1"/>
  <c r="C33" i="6"/>
  <c r="B33" i="6" s="1"/>
  <c r="C29" i="6"/>
  <c r="B29" i="6" s="1"/>
  <c r="C114" i="1"/>
  <c r="B114" i="1" s="1"/>
  <c r="C95" i="1"/>
  <c r="C96" i="1" s="1"/>
  <c r="B96" i="1" s="1"/>
  <c r="C18" i="1"/>
  <c r="B18" i="1" s="1"/>
  <c r="C20" i="1"/>
  <c r="C21" i="1" s="1"/>
  <c r="C19" i="1" l="1"/>
  <c r="C24" i="10"/>
  <c r="B23" i="10"/>
  <c r="B58" i="6"/>
  <c r="C61" i="6"/>
  <c r="C36" i="6"/>
  <c r="C30" i="6"/>
  <c r="B30" i="6" s="1"/>
  <c r="C115" i="1"/>
  <c r="C116" i="1" s="1"/>
  <c r="C97" i="1"/>
  <c r="B95" i="1"/>
  <c r="B21" i="1"/>
  <c r="C22" i="1"/>
  <c r="C24" i="1" s="1"/>
  <c r="B24" i="1" s="1"/>
  <c r="B24" i="10" l="1"/>
  <c r="C25" i="10"/>
  <c r="C62" i="6"/>
  <c r="B61" i="6"/>
  <c r="C117" i="1"/>
  <c r="B116" i="1"/>
  <c r="B97" i="1"/>
  <c r="C98" i="1"/>
  <c r="B22" i="1"/>
  <c r="C23" i="1"/>
  <c r="B117" i="1" l="1"/>
  <c r="B98" i="1"/>
  <c r="C99" i="1"/>
  <c r="B99" i="1" s="1"/>
  <c r="B23" i="1"/>
  <c r="C25" i="1"/>
  <c r="B25" i="1" s="1"/>
  <c r="E7" i="4"/>
  <c r="B1" i="11" l="1"/>
  <c r="E1" i="10"/>
  <c r="E1" i="9"/>
  <c r="E1" i="8"/>
  <c r="E1" i="7"/>
  <c r="E1" i="6"/>
  <c r="E1" i="1"/>
  <c r="C206" i="10" l="1"/>
  <c r="B206" i="10" s="1"/>
  <c r="C204" i="10"/>
  <c r="B204" i="10" s="1"/>
  <c r="C200" i="10"/>
  <c r="B200" i="10" s="1"/>
  <c r="C197" i="10"/>
  <c r="B197" i="10" s="1"/>
  <c r="C196" i="10"/>
  <c r="B196" i="10" s="1"/>
  <c r="C195" i="10"/>
  <c r="B195" i="10" s="1"/>
  <c r="C191" i="10"/>
  <c r="B191" i="10" s="1"/>
  <c r="C187" i="10"/>
  <c r="B187" i="10" s="1"/>
  <c r="C183" i="10"/>
  <c r="B183" i="10" s="1"/>
  <c r="C182" i="10"/>
  <c r="B182" i="10" s="1"/>
  <c r="C181" i="10"/>
  <c r="B181" i="10" s="1"/>
  <c r="C178" i="10"/>
  <c r="B178" i="10" s="1"/>
  <c r="C175" i="10"/>
  <c r="B175" i="10" s="1"/>
  <c r="C172" i="10"/>
  <c r="C169" i="10"/>
  <c r="B169" i="10" s="1"/>
  <c r="C168" i="10"/>
  <c r="B168" i="10" s="1"/>
  <c r="C167" i="10"/>
  <c r="B167" i="10" s="1"/>
  <c r="C164" i="10"/>
  <c r="C161" i="10"/>
  <c r="B161" i="10" s="1"/>
  <c r="C159" i="10"/>
  <c r="C160" i="10" s="1"/>
  <c r="C155" i="10"/>
  <c r="B155" i="10" s="1"/>
  <c r="C154" i="10"/>
  <c r="B154" i="10" s="1"/>
  <c r="C153" i="10"/>
  <c r="B153" i="10" s="1"/>
  <c r="C152" i="10"/>
  <c r="B152" i="10" s="1"/>
  <c r="C151" i="10"/>
  <c r="B151" i="10" s="1"/>
  <c r="C148" i="10"/>
  <c r="B148" i="10" s="1"/>
  <c r="C143" i="10"/>
  <c r="B143" i="10" s="1"/>
  <c r="C139" i="10"/>
  <c r="B139" i="10" s="1"/>
  <c r="C138" i="10"/>
  <c r="B138" i="10" s="1"/>
  <c r="C137" i="10"/>
  <c r="B137" i="10" s="1"/>
  <c r="C135" i="10"/>
  <c r="B135" i="10" s="1"/>
  <c r="C132" i="10"/>
  <c r="C130" i="10"/>
  <c r="B130" i="10" s="1"/>
  <c r="C126" i="10"/>
  <c r="B126" i="10" s="1"/>
  <c r="C125" i="10"/>
  <c r="B125" i="10" s="1"/>
  <c r="C124" i="10"/>
  <c r="B124" i="10" s="1"/>
  <c r="C120" i="10"/>
  <c r="B120" i="10" s="1"/>
  <c r="C115" i="10"/>
  <c r="C111" i="10"/>
  <c r="C105" i="10"/>
  <c r="C104" i="10"/>
  <c r="B104" i="10" s="1"/>
  <c r="C103" i="10"/>
  <c r="B103" i="10" s="1"/>
  <c r="C100" i="10"/>
  <c r="B100" i="10" s="1"/>
  <c r="C96" i="10"/>
  <c r="B96" i="10" s="1"/>
  <c r="C94" i="10"/>
  <c r="B94" i="10" s="1"/>
  <c r="C91" i="10"/>
  <c r="B91" i="10" s="1"/>
  <c r="C90" i="10"/>
  <c r="B90" i="10" s="1"/>
  <c r="C89" i="10"/>
  <c r="B89" i="10" s="1"/>
  <c r="C88" i="10"/>
  <c r="B88" i="10" s="1"/>
  <c r="C87" i="10"/>
  <c r="B87" i="10" s="1"/>
  <c r="C84" i="10"/>
  <c r="B84" i="10" s="1"/>
  <c r="C78" i="10"/>
  <c r="B78" i="10" s="1"/>
  <c r="C74" i="10"/>
  <c r="B74" i="10" s="1"/>
  <c r="C70" i="10"/>
  <c r="B70" i="10" s="1"/>
  <c r="C69" i="10"/>
  <c r="B69" i="10" s="1"/>
  <c r="C68" i="10"/>
  <c r="B68" i="10" s="1"/>
  <c r="C66" i="10"/>
  <c r="B66" i="10" s="1"/>
  <c r="C62" i="10"/>
  <c r="C63" i="10" s="1"/>
  <c r="C58" i="10"/>
  <c r="B58" i="10" s="1"/>
  <c r="C53" i="10"/>
  <c r="B53" i="10" s="1"/>
  <c r="C52" i="10"/>
  <c r="B52" i="10" s="1"/>
  <c r="C51" i="10"/>
  <c r="B51" i="10" s="1"/>
  <c r="C41" i="10"/>
  <c r="B41" i="10" s="1"/>
  <c r="C27" i="10"/>
  <c r="B27" i="10" s="1"/>
  <c r="B22" i="10"/>
  <c r="C18" i="10"/>
  <c r="B18" i="10" s="1"/>
  <c r="C17" i="10"/>
  <c r="B17" i="10" s="1"/>
  <c r="C16" i="10"/>
  <c r="B16" i="10" s="1"/>
  <c r="C14" i="10"/>
  <c r="B14" i="10" s="1"/>
  <c r="C10" i="10"/>
  <c r="B10" i="10" s="1"/>
  <c r="C9" i="10"/>
  <c r="B9" i="10" s="1"/>
  <c r="C8" i="10"/>
  <c r="B8" i="10" s="1"/>
  <c r="C7" i="10"/>
  <c r="B7" i="10" s="1"/>
  <c r="C6" i="10"/>
  <c r="B6" i="10" s="1"/>
  <c r="C5" i="10"/>
  <c r="B5" i="10" s="1"/>
  <c r="C4" i="10"/>
  <c r="B4" i="10" s="1"/>
  <c r="C153" i="9"/>
  <c r="B153" i="9" s="1"/>
  <c r="C151" i="9"/>
  <c r="C152" i="9" s="1"/>
  <c r="B152" i="9" s="1"/>
  <c r="C146" i="9"/>
  <c r="C147" i="9" s="1"/>
  <c r="C149" i="9" s="1"/>
  <c r="B149" i="9" s="1"/>
  <c r="C143" i="9"/>
  <c r="C144" i="9" s="1"/>
  <c r="C138" i="9"/>
  <c r="C137" i="9"/>
  <c r="B137" i="9" s="1"/>
  <c r="C136" i="9"/>
  <c r="B136" i="9" s="1"/>
  <c r="C134" i="9"/>
  <c r="C135" i="9" s="1"/>
  <c r="B135" i="9" s="1"/>
  <c r="C130" i="9"/>
  <c r="C128" i="9"/>
  <c r="C129" i="9" s="1"/>
  <c r="B129" i="9" s="1"/>
  <c r="C125" i="9"/>
  <c r="B125" i="9" s="1"/>
  <c r="C124" i="9"/>
  <c r="B124" i="9" s="1"/>
  <c r="C123" i="9"/>
  <c r="B123" i="9" s="1"/>
  <c r="C120" i="9"/>
  <c r="C121" i="9" s="1"/>
  <c r="C122" i="9" s="1"/>
  <c r="C117" i="9"/>
  <c r="C118" i="9" s="1"/>
  <c r="C115" i="9"/>
  <c r="B115" i="9" s="1"/>
  <c r="C110" i="9"/>
  <c r="C113" i="9" s="1"/>
  <c r="B113" i="9" s="1"/>
  <c r="C109" i="9"/>
  <c r="B109" i="9" s="1"/>
  <c r="C108" i="9"/>
  <c r="B108" i="9" s="1"/>
  <c r="C107" i="9"/>
  <c r="B107" i="9" s="1"/>
  <c r="C106" i="9"/>
  <c r="B106" i="9" s="1"/>
  <c r="C101" i="9"/>
  <c r="B101" i="9" s="1"/>
  <c r="C94" i="9"/>
  <c r="B94" i="9" s="1"/>
  <c r="C89" i="9"/>
  <c r="C90" i="9" s="1"/>
  <c r="B90" i="9" s="1"/>
  <c r="C83" i="9"/>
  <c r="B83" i="9" s="1"/>
  <c r="C82" i="9"/>
  <c r="B82" i="9" s="1"/>
  <c r="C81" i="9"/>
  <c r="B81" i="9" s="1"/>
  <c r="C76" i="9"/>
  <c r="B76" i="9" s="1"/>
  <c r="C72" i="9"/>
  <c r="B72" i="9" s="1"/>
  <c r="C69" i="9"/>
  <c r="B69" i="9" s="1"/>
  <c r="C64" i="9"/>
  <c r="B64" i="9" s="1"/>
  <c r="C63" i="9"/>
  <c r="B63" i="9" s="1"/>
  <c r="C62" i="9"/>
  <c r="B62" i="9" s="1"/>
  <c r="C57" i="9"/>
  <c r="B57" i="9" s="1"/>
  <c r="C52" i="9"/>
  <c r="B52" i="9" s="1"/>
  <c r="C48" i="9"/>
  <c r="B48" i="9" s="1"/>
  <c r="C44" i="9"/>
  <c r="C43" i="9"/>
  <c r="B43" i="9" s="1"/>
  <c r="C42" i="9"/>
  <c r="B42" i="9" s="1"/>
  <c r="C38" i="9"/>
  <c r="B38" i="9" s="1"/>
  <c r="C34" i="9"/>
  <c r="B34" i="9" s="1"/>
  <c r="C32" i="9"/>
  <c r="C27" i="9"/>
  <c r="B27" i="9" s="1"/>
  <c r="C26" i="9"/>
  <c r="B26" i="9" s="1"/>
  <c r="C25" i="9"/>
  <c r="B25" i="9" s="1"/>
  <c r="C20" i="9"/>
  <c r="B20" i="9" s="1"/>
  <c r="C16" i="9"/>
  <c r="B16" i="9" s="1"/>
  <c r="C13" i="9"/>
  <c r="C10" i="9"/>
  <c r="B10" i="9" s="1"/>
  <c r="C9" i="9"/>
  <c r="B9" i="9" s="1"/>
  <c r="C8" i="9"/>
  <c r="B8" i="9" s="1"/>
  <c r="C7" i="9"/>
  <c r="B7" i="9" s="1"/>
  <c r="C6" i="9"/>
  <c r="B6" i="9" s="1"/>
  <c r="C5" i="9"/>
  <c r="B5" i="9" s="1"/>
  <c r="C4" i="9"/>
  <c r="B4" i="9" s="1"/>
  <c r="C114" i="8"/>
  <c r="B114" i="8" s="1"/>
  <c r="C112" i="8"/>
  <c r="C113" i="8" s="1"/>
  <c r="C109" i="8"/>
  <c r="C105" i="8"/>
  <c r="B105" i="8" s="1"/>
  <c r="C100" i="8"/>
  <c r="B100" i="8" s="1"/>
  <c r="C99" i="8"/>
  <c r="B99" i="8" s="1"/>
  <c r="B98" i="8"/>
  <c r="C95" i="8"/>
  <c r="C96" i="8" s="1"/>
  <c r="C90" i="8"/>
  <c r="C87" i="8"/>
  <c r="B87" i="8" s="1"/>
  <c r="C80" i="8"/>
  <c r="C79" i="8"/>
  <c r="B79" i="8" s="1"/>
  <c r="C78" i="8"/>
  <c r="B78" i="8" s="1"/>
  <c r="C77" i="8"/>
  <c r="B77" i="8" s="1"/>
  <c r="C76" i="8"/>
  <c r="B76" i="8" s="1"/>
  <c r="C70" i="8"/>
  <c r="C71" i="8" s="1"/>
  <c r="C67" i="8"/>
  <c r="B67" i="8" s="1"/>
  <c r="C62" i="8"/>
  <c r="C63" i="8" s="1"/>
  <c r="C61" i="8"/>
  <c r="B61" i="8" s="1"/>
  <c r="C60" i="8"/>
  <c r="B60" i="8" s="1"/>
  <c r="C55" i="8"/>
  <c r="C51" i="8"/>
  <c r="B51" i="8" s="1"/>
  <c r="B48" i="8"/>
  <c r="C44" i="8"/>
  <c r="B44" i="8" s="1"/>
  <c r="C43" i="8"/>
  <c r="B43" i="8" s="1"/>
  <c r="C42" i="8"/>
  <c r="B42" i="8" s="1"/>
  <c r="C41" i="8"/>
  <c r="B41" i="8" s="1"/>
  <c r="C40" i="8"/>
  <c r="B40" i="8" s="1"/>
  <c r="C34" i="8"/>
  <c r="B34" i="8" s="1"/>
  <c r="C27" i="8"/>
  <c r="B27" i="8" s="1"/>
  <c r="C23" i="8"/>
  <c r="C22" i="8"/>
  <c r="B22" i="8" s="1"/>
  <c r="C21" i="8"/>
  <c r="B21" i="8" s="1"/>
  <c r="C18" i="8"/>
  <c r="B18" i="8" s="1"/>
  <c r="C14" i="8"/>
  <c r="B14" i="8" s="1"/>
  <c r="C10" i="8"/>
  <c r="B10" i="8" s="1"/>
  <c r="C9" i="8"/>
  <c r="B9" i="8" s="1"/>
  <c r="C8" i="8"/>
  <c r="B8" i="8" s="1"/>
  <c r="C7" i="8"/>
  <c r="B7" i="8" s="1"/>
  <c r="C6" i="8"/>
  <c r="B6" i="8" s="1"/>
  <c r="C5" i="8"/>
  <c r="B5" i="8" s="1"/>
  <c r="C4" i="8"/>
  <c r="B4" i="8" s="1"/>
  <c r="C72" i="7"/>
  <c r="B72" i="7" s="1"/>
  <c r="B69" i="7"/>
  <c r="C67" i="7"/>
  <c r="B67" i="7" s="1"/>
  <c r="C62" i="7"/>
  <c r="B62" i="7" s="1"/>
  <c r="C61" i="7"/>
  <c r="B61" i="7" s="1"/>
  <c r="B60" i="7"/>
  <c r="C55" i="7"/>
  <c r="B55" i="7" s="1"/>
  <c r="C51" i="7"/>
  <c r="C52" i="7" s="1"/>
  <c r="C49" i="7"/>
  <c r="C50" i="7" s="1"/>
  <c r="B50" i="7" s="1"/>
  <c r="C45" i="7"/>
  <c r="B45" i="7" s="1"/>
  <c r="C44" i="7"/>
  <c r="B44" i="7" s="1"/>
  <c r="C43" i="7"/>
  <c r="B43" i="7" s="1"/>
  <c r="C42" i="7"/>
  <c r="B42" i="7" s="1"/>
  <c r="C41" i="7"/>
  <c r="B41" i="7" s="1"/>
  <c r="C36" i="7"/>
  <c r="B36" i="7" s="1"/>
  <c r="C31" i="7"/>
  <c r="B31" i="7" s="1"/>
  <c r="C28" i="7"/>
  <c r="C29" i="7" s="1"/>
  <c r="C22" i="7"/>
  <c r="B22" i="7" s="1"/>
  <c r="C21" i="7"/>
  <c r="B21" i="7" s="1"/>
  <c r="C20" i="7"/>
  <c r="B20" i="7" s="1"/>
  <c r="C16" i="7"/>
  <c r="B16" i="7" s="1"/>
  <c r="C10" i="7"/>
  <c r="B10" i="7" s="1"/>
  <c r="C9" i="7"/>
  <c r="B9" i="7" s="1"/>
  <c r="C8" i="7"/>
  <c r="B8" i="7" s="1"/>
  <c r="C7" i="7"/>
  <c r="B7" i="7" s="1"/>
  <c r="C6" i="7"/>
  <c r="B6" i="7" s="1"/>
  <c r="C5" i="7"/>
  <c r="B5" i="7" s="1"/>
  <c r="C4" i="7"/>
  <c r="B4" i="7" s="1"/>
  <c r="C7" i="5"/>
  <c r="C7" i="6"/>
  <c r="B7" i="6" s="1"/>
  <c r="B29" i="7" l="1"/>
  <c r="C30" i="7"/>
  <c r="B55" i="8"/>
  <c r="C56" i="8"/>
  <c r="C57" i="8" s="1"/>
  <c r="C58" i="8" s="1"/>
  <c r="C59" i="8" s="1"/>
  <c r="B115" i="10"/>
  <c r="C116" i="10"/>
  <c r="B172" i="10"/>
  <c r="C173" i="10"/>
  <c r="B164" i="10"/>
  <c r="C165" i="10"/>
  <c r="B159" i="10"/>
  <c r="B132" i="10"/>
  <c r="C133" i="10"/>
  <c r="B111" i="10"/>
  <c r="C112" i="10"/>
  <c r="B105" i="10"/>
  <c r="C107" i="10"/>
  <c r="B107" i="10" s="1"/>
  <c r="B63" i="10"/>
  <c r="C64" i="10"/>
  <c r="C148" i="9"/>
  <c r="C150" i="9" s="1"/>
  <c r="B150" i="9" s="1"/>
  <c r="B147" i="9"/>
  <c r="C139" i="9"/>
  <c r="C141" i="9" s="1"/>
  <c r="B141" i="9" s="1"/>
  <c r="C140" i="9"/>
  <c r="B140" i="9" s="1"/>
  <c r="C131" i="9"/>
  <c r="B131" i="9" s="1"/>
  <c r="C132" i="9"/>
  <c r="B132" i="9" s="1"/>
  <c r="C111" i="9"/>
  <c r="C114" i="9" s="1"/>
  <c r="B114" i="9" s="1"/>
  <c r="C112" i="9"/>
  <c r="B112" i="9" s="1"/>
  <c r="B44" i="9"/>
  <c r="C46" i="9"/>
  <c r="B46" i="9" s="1"/>
  <c r="B32" i="9"/>
  <c r="C33" i="9"/>
  <c r="B13" i="9"/>
  <c r="C14" i="9"/>
  <c r="B109" i="8"/>
  <c r="C110" i="8"/>
  <c r="B90" i="8"/>
  <c r="C91" i="8"/>
  <c r="B80" i="8"/>
  <c r="C82" i="8"/>
  <c r="B82" i="8" s="1"/>
  <c r="B29" i="8"/>
  <c r="C30" i="8"/>
  <c r="C31" i="8" s="1"/>
  <c r="B23" i="8"/>
  <c r="C25" i="8"/>
  <c r="B25" i="8" s="1"/>
  <c r="B52" i="7"/>
  <c r="C53" i="7"/>
  <c r="B28" i="7"/>
  <c r="B30" i="7"/>
  <c r="B13" i="7"/>
  <c r="C14" i="7"/>
  <c r="C35" i="9"/>
  <c r="B35" i="9" s="1"/>
  <c r="C49" i="9"/>
  <c r="B49" i="9" s="1"/>
  <c r="C39" i="9"/>
  <c r="B39" i="9" s="1"/>
  <c r="C45" i="9"/>
  <c r="B45" i="9" s="1"/>
  <c r="C11" i="9"/>
  <c r="B11" i="9" s="1"/>
  <c r="C28" i="8"/>
  <c r="B62" i="10"/>
  <c r="C97" i="10"/>
  <c r="B97" i="10" s="1"/>
  <c r="C198" i="10"/>
  <c r="B198" i="10" s="1"/>
  <c r="C207" i="10"/>
  <c r="B207" i="10" s="1"/>
  <c r="C28" i="10"/>
  <c r="B28" i="10" s="1"/>
  <c r="C59" i="10"/>
  <c r="B59" i="10" s="1"/>
  <c r="C95" i="10"/>
  <c r="B95" i="10" s="1"/>
  <c r="C101" i="10"/>
  <c r="B101" i="10" s="1"/>
  <c r="C121" i="10"/>
  <c r="B121" i="10" s="1"/>
  <c r="C127" i="10"/>
  <c r="B127" i="10" s="1"/>
  <c r="C144" i="10"/>
  <c r="C156" i="10"/>
  <c r="B156" i="10" s="1"/>
  <c r="C170" i="10"/>
  <c r="B170" i="10" s="1"/>
  <c r="C179" i="10"/>
  <c r="B179" i="10" s="1"/>
  <c r="C131" i="10"/>
  <c r="B131" i="10" s="1"/>
  <c r="C136" i="10"/>
  <c r="B136" i="10" s="1"/>
  <c r="C140" i="10"/>
  <c r="B140" i="10" s="1"/>
  <c r="C149" i="10"/>
  <c r="B149" i="10" s="1"/>
  <c r="C21" i="9"/>
  <c r="B21" i="9" s="1"/>
  <c r="C28" i="9"/>
  <c r="B28" i="9" s="1"/>
  <c r="C126" i="9"/>
  <c r="C127" i="9" s="1"/>
  <c r="B127" i="9" s="1"/>
  <c r="C17" i="9"/>
  <c r="B17" i="9" s="1"/>
  <c r="C58" i="9"/>
  <c r="B58" i="9" s="1"/>
  <c r="C65" i="9"/>
  <c r="B65" i="9" s="1"/>
  <c r="C77" i="9"/>
  <c r="B77" i="9" s="1"/>
  <c r="C11" i="10"/>
  <c r="B11" i="10" s="1"/>
  <c r="C15" i="10"/>
  <c r="B15" i="10" s="1"/>
  <c r="C19" i="10"/>
  <c r="B19" i="10" s="1"/>
  <c r="C85" i="10"/>
  <c r="B85" i="10" s="1"/>
  <c r="C92" i="10"/>
  <c r="B92" i="10" s="1"/>
  <c r="C162" i="10"/>
  <c r="B162" i="10" s="1"/>
  <c r="C176" i="10"/>
  <c r="B176" i="10" s="1"/>
  <c r="C184" i="10"/>
  <c r="B184" i="10" s="1"/>
  <c r="C188" i="10"/>
  <c r="B188" i="10" s="1"/>
  <c r="C192" i="10"/>
  <c r="C201" i="10"/>
  <c r="B201" i="10" s="1"/>
  <c r="C205" i="10"/>
  <c r="B205" i="10" s="1"/>
  <c r="C42" i="10"/>
  <c r="B42" i="10" s="1"/>
  <c r="C54" i="10"/>
  <c r="B54" i="10" s="1"/>
  <c r="C67" i="10"/>
  <c r="B67" i="10" s="1"/>
  <c r="C71" i="10"/>
  <c r="B71" i="10" s="1"/>
  <c r="C75" i="10"/>
  <c r="B75" i="10" s="1"/>
  <c r="C79" i="10"/>
  <c r="B79" i="10" s="1"/>
  <c r="C106" i="10"/>
  <c r="B106" i="10" s="1"/>
  <c r="C145" i="9"/>
  <c r="B145" i="9" s="1"/>
  <c r="B144" i="9"/>
  <c r="C119" i="9"/>
  <c r="B119" i="9" s="1"/>
  <c r="B118" i="9"/>
  <c r="C116" i="9"/>
  <c r="B116" i="9" s="1"/>
  <c r="C53" i="9"/>
  <c r="C73" i="9"/>
  <c r="C84" i="9"/>
  <c r="B117" i="9"/>
  <c r="B120" i="9"/>
  <c r="B130" i="9"/>
  <c r="B138" i="9"/>
  <c r="B143" i="9"/>
  <c r="B146" i="9"/>
  <c r="C70" i="9"/>
  <c r="B70" i="9" s="1"/>
  <c r="B110" i="9"/>
  <c r="B128" i="9"/>
  <c r="B134" i="9"/>
  <c r="B151" i="9"/>
  <c r="C81" i="8"/>
  <c r="B81" i="8" s="1"/>
  <c r="C106" i="8"/>
  <c r="B106" i="8" s="1"/>
  <c r="B89" i="9"/>
  <c r="C95" i="9"/>
  <c r="C97" i="9" s="1"/>
  <c r="B97" i="9" s="1"/>
  <c r="C102" i="9"/>
  <c r="C11" i="8"/>
  <c r="C68" i="8"/>
  <c r="C24" i="8"/>
  <c r="C19" i="8"/>
  <c r="C101" i="8"/>
  <c r="B101" i="8" s="1"/>
  <c r="B63" i="8"/>
  <c r="C64" i="8"/>
  <c r="B96" i="8"/>
  <c r="C97" i="8"/>
  <c r="B71" i="8"/>
  <c r="C72" i="8"/>
  <c r="C15" i="8"/>
  <c r="C35" i="8"/>
  <c r="C49" i="8"/>
  <c r="B62" i="8"/>
  <c r="B70" i="8"/>
  <c r="C88" i="8"/>
  <c r="B95" i="8"/>
  <c r="C45" i="8"/>
  <c r="C52" i="8"/>
  <c r="B112" i="8"/>
  <c r="B49" i="7"/>
  <c r="B51" i="7"/>
  <c r="C17" i="7"/>
  <c r="B17" i="7" s="1"/>
  <c r="C23" i="7"/>
  <c r="B23" i="7" s="1"/>
  <c r="C37" i="7"/>
  <c r="B37" i="7" s="1"/>
  <c r="C46" i="7"/>
  <c r="B46" i="7" s="1"/>
  <c r="C68" i="7"/>
  <c r="B68" i="7" s="1"/>
  <c r="C11" i="7"/>
  <c r="B11" i="7" s="1"/>
  <c r="C73" i="7"/>
  <c r="B73" i="7" s="1"/>
  <c r="C32" i="7"/>
  <c r="B32" i="7" s="1"/>
  <c r="C56" i="7"/>
  <c r="B56" i="7" s="1"/>
  <c r="C63" i="7"/>
  <c r="B63" i="7" s="1"/>
  <c r="C70" i="7"/>
  <c r="B70" i="7" s="1"/>
  <c r="C4" i="5"/>
  <c r="C5" i="5"/>
  <c r="C6" i="5"/>
  <c r="C130" i="6"/>
  <c r="B130" i="6" s="1"/>
  <c r="C128" i="6"/>
  <c r="B128" i="6" s="1"/>
  <c r="C126" i="6"/>
  <c r="B126" i="6" s="1"/>
  <c r="C123" i="6"/>
  <c r="B123" i="6" s="1"/>
  <c r="C122" i="6"/>
  <c r="B122" i="6" s="1"/>
  <c r="C121" i="6"/>
  <c r="B121" i="6" s="1"/>
  <c r="C117" i="6"/>
  <c r="B117" i="6" s="1"/>
  <c r="C115" i="6"/>
  <c r="B115" i="6" s="1"/>
  <c r="C113" i="6"/>
  <c r="B113" i="6" s="1"/>
  <c r="C111" i="6"/>
  <c r="B111" i="6" s="1"/>
  <c r="C110" i="6"/>
  <c r="B110" i="6" s="1"/>
  <c r="C109" i="6"/>
  <c r="B109" i="6" s="1"/>
  <c r="C106" i="6"/>
  <c r="C102" i="6"/>
  <c r="C99" i="6"/>
  <c r="B99" i="6" s="1"/>
  <c r="C98" i="6"/>
  <c r="B98" i="6" s="1"/>
  <c r="B97" i="6"/>
  <c r="C94" i="6"/>
  <c r="B94" i="6" s="1"/>
  <c r="C89" i="6"/>
  <c r="B89" i="6" s="1"/>
  <c r="C85" i="6"/>
  <c r="C80" i="6"/>
  <c r="C79" i="6"/>
  <c r="B79" i="6" s="1"/>
  <c r="C78" i="6"/>
  <c r="B78" i="6" s="1"/>
  <c r="C77" i="6"/>
  <c r="B77" i="6" s="1"/>
  <c r="C76" i="6"/>
  <c r="B76" i="6" s="1"/>
  <c r="C74" i="6"/>
  <c r="B74" i="6" s="1"/>
  <c r="C71" i="6"/>
  <c r="B71" i="6" s="1"/>
  <c r="C68" i="6"/>
  <c r="B68" i="6" s="1"/>
  <c r="C67" i="6"/>
  <c r="B67" i="6" s="1"/>
  <c r="C66" i="6"/>
  <c r="B66" i="6" s="1"/>
  <c r="C63" i="6"/>
  <c r="B63" i="6" s="1"/>
  <c r="C55" i="6"/>
  <c r="B55" i="6" s="1"/>
  <c r="C54" i="6"/>
  <c r="B54" i="6" s="1"/>
  <c r="C53" i="6"/>
  <c r="B53" i="6" s="1"/>
  <c r="C51" i="6"/>
  <c r="C47" i="6"/>
  <c r="C44" i="6"/>
  <c r="B44" i="6" s="1"/>
  <c r="C43" i="6"/>
  <c r="B43" i="6" s="1"/>
  <c r="C42" i="6"/>
  <c r="B42" i="6" s="1"/>
  <c r="C40" i="6"/>
  <c r="B40" i="6" s="1"/>
  <c r="C39" i="6"/>
  <c r="B39" i="6" s="1"/>
  <c r="C37" i="6"/>
  <c r="B37" i="6" s="1"/>
  <c r="C32" i="6"/>
  <c r="B32" i="6" s="1"/>
  <c r="C31" i="6"/>
  <c r="B31" i="6" s="1"/>
  <c r="C26" i="6"/>
  <c r="B26" i="6" s="1"/>
  <c r="C25" i="6"/>
  <c r="B25" i="6" s="1"/>
  <c r="C24" i="6"/>
  <c r="B24" i="6" s="1"/>
  <c r="C21" i="6"/>
  <c r="B21" i="6" s="1"/>
  <c r="C19" i="6"/>
  <c r="B19" i="6" s="1"/>
  <c r="C18" i="6"/>
  <c r="B18" i="6" s="1"/>
  <c r="C17" i="6"/>
  <c r="B17" i="6" s="1"/>
  <c r="C15" i="6"/>
  <c r="B15" i="6" s="1"/>
  <c r="C12" i="6"/>
  <c r="B12" i="6" s="1"/>
  <c r="C10" i="6"/>
  <c r="B10" i="6" s="1"/>
  <c r="C9" i="6"/>
  <c r="B9" i="6" s="1"/>
  <c r="C8" i="6"/>
  <c r="B8" i="6" s="1"/>
  <c r="C6" i="6"/>
  <c r="B6" i="6" s="1"/>
  <c r="C5" i="6"/>
  <c r="B5" i="6" s="1"/>
  <c r="C4" i="6"/>
  <c r="B4" i="6" s="1"/>
  <c r="C153" i="5"/>
  <c r="B153" i="5" s="1"/>
  <c r="C147" i="5"/>
  <c r="C143" i="5"/>
  <c r="C139" i="5"/>
  <c r="B139" i="5" s="1"/>
  <c r="C138" i="5"/>
  <c r="B138" i="5" s="1"/>
  <c r="C137" i="5"/>
  <c r="B137" i="5" s="1"/>
  <c r="C135" i="5"/>
  <c r="C125" i="5"/>
  <c r="C118" i="5"/>
  <c r="C111" i="5"/>
  <c r="B111" i="5" s="1"/>
  <c r="C110" i="5"/>
  <c r="B110" i="5" s="1"/>
  <c r="C109" i="5"/>
  <c r="B109" i="5" s="1"/>
  <c r="C108" i="5"/>
  <c r="B108" i="5" s="1"/>
  <c r="B107" i="5"/>
  <c r="C105" i="5"/>
  <c r="B105" i="5" s="1"/>
  <c r="C102" i="5"/>
  <c r="C99" i="5"/>
  <c r="B99" i="5" s="1"/>
  <c r="C97" i="5"/>
  <c r="B97" i="5" s="1"/>
  <c r="C96" i="5"/>
  <c r="B96" i="5" s="1"/>
  <c r="C95" i="5"/>
  <c r="B95" i="5" s="1"/>
  <c r="C93" i="5"/>
  <c r="B93" i="5" s="1"/>
  <c r="C91" i="5"/>
  <c r="B91" i="5" s="1"/>
  <c r="C88" i="5"/>
  <c r="B88" i="5" s="1"/>
  <c r="C87" i="5"/>
  <c r="B87" i="5" s="1"/>
  <c r="C86" i="5"/>
  <c r="B86" i="5" s="1"/>
  <c r="C85" i="5"/>
  <c r="B85" i="5" s="1"/>
  <c r="B84" i="5"/>
  <c r="C81" i="5"/>
  <c r="B81" i="5" s="1"/>
  <c r="C65" i="5"/>
  <c r="B65" i="5" s="1"/>
  <c r="C52" i="5"/>
  <c r="B52" i="5" s="1"/>
  <c r="C51" i="5"/>
  <c r="B51" i="5" s="1"/>
  <c r="C50" i="5"/>
  <c r="B50" i="5" s="1"/>
  <c r="C47" i="5"/>
  <c r="B47" i="5" s="1"/>
  <c r="C43" i="5"/>
  <c r="B43" i="5" s="1"/>
  <c r="C41" i="5"/>
  <c r="B41" i="5" s="1"/>
  <c r="C38" i="5"/>
  <c r="B38" i="5" s="1"/>
  <c r="C37" i="5"/>
  <c r="B37" i="5" s="1"/>
  <c r="B36" i="5"/>
  <c r="B34" i="5"/>
  <c r="C30" i="5"/>
  <c r="C28" i="5"/>
  <c r="B28" i="5" s="1"/>
  <c r="C25" i="5"/>
  <c r="B25" i="5" s="1"/>
  <c r="C24" i="5"/>
  <c r="B24" i="5" s="1"/>
  <c r="C23" i="5"/>
  <c r="B23" i="5" s="1"/>
  <c r="C20" i="5"/>
  <c r="B20" i="5" s="1"/>
  <c r="C16" i="5"/>
  <c r="B16" i="5" s="1"/>
  <c r="C14" i="5"/>
  <c r="B14" i="5" s="1"/>
  <c r="C10" i="5"/>
  <c r="B10" i="5" s="1"/>
  <c r="C9" i="5"/>
  <c r="B9" i="5" s="1"/>
  <c r="C8" i="5"/>
  <c r="B64" i="10" l="1"/>
  <c r="C65" i="10"/>
  <c r="B65" i="10" s="1"/>
  <c r="B116" i="10"/>
  <c r="C117" i="10"/>
  <c r="B117" i="10" s="1"/>
  <c r="B14" i="9"/>
  <c r="C15" i="9"/>
  <c r="B15" i="9" s="1"/>
  <c r="B57" i="8"/>
  <c r="B53" i="7"/>
  <c r="C54" i="7"/>
  <c r="B54" i="7" s="1"/>
  <c r="B91" i="8"/>
  <c r="C92" i="8"/>
  <c r="B110" i="8"/>
  <c r="C111" i="8"/>
  <c r="B111" i="8" s="1"/>
  <c r="B192" i="10"/>
  <c r="C193" i="10"/>
  <c r="C133" i="9"/>
  <c r="B133" i="9" s="1"/>
  <c r="B139" i="9"/>
  <c r="B148" i="9"/>
  <c r="B14" i="7"/>
  <c r="C15" i="7"/>
  <c r="B15" i="7" s="1"/>
  <c r="B106" i="6"/>
  <c r="C107" i="6"/>
  <c r="B147" i="5"/>
  <c r="C150" i="5"/>
  <c r="B150" i="5" s="1"/>
  <c r="C174" i="10"/>
  <c r="B174" i="10" s="1"/>
  <c r="B173" i="10"/>
  <c r="B165" i="10"/>
  <c r="C166" i="10"/>
  <c r="B166" i="10" s="1"/>
  <c r="B160" i="10"/>
  <c r="B144" i="10"/>
  <c r="C146" i="10"/>
  <c r="B146" i="10" s="1"/>
  <c r="B133" i="10"/>
  <c r="C134" i="10"/>
  <c r="B134" i="10" s="1"/>
  <c r="B112" i="10"/>
  <c r="C113" i="10"/>
  <c r="C128" i="10"/>
  <c r="B128" i="10" s="1"/>
  <c r="C102" i="10"/>
  <c r="B102" i="10" s="1"/>
  <c r="B111" i="9"/>
  <c r="C40" i="9"/>
  <c r="B40" i="9" s="1"/>
  <c r="C50" i="9"/>
  <c r="B50" i="9" s="1"/>
  <c r="C18" i="9"/>
  <c r="B18" i="9" s="1"/>
  <c r="C36" i="9"/>
  <c r="C37" i="9" s="1"/>
  <c r="B37" i="9" s="1"/>
  <c r="B31" i="8"/>
  <c r="C32" i="8"/>
  <c r="B32" i="8" s="1"/>
  <c r="B28" i="8"/>
  <c r="B59" i="8"/>
  <c r="C24" i="7"/>
  <c r="B102" i="6"/>
  <c r="C104" i="6"/>
  <c r="B104" i="6" s="1"/>
  <c r="B85" i="6"/>
  <c r="C86" i="6"/>
  <c r="B80" i="6"/>
  <c r="C82" i="6"/>
  <c r="B82" i="6" s="1"/>
  <c r="B47" i="6"/>
  <c r="C48" i="6"/>
  <c r="B125" i="5"/>
  <c r="C126" i="5"/>
  <c r="C127" i="5" s="1"/>
  <c r="B127" i="5" s="1"/>
  <c r="B118" i="5"/>
  <c r="C119" i="5"/>
  <c r="B58" i="5"/>
  <c r="C59" i="5"/>
  <c r="B30" i="5"/>
  <c r="C31" i="5"/>
  <c r="C66" i="9"/>
  <c r="B66" i="9" s="1"/>
  <c r="C122" i="10"/>
  <c r="B122" i="10" s="1"/>
  <c r="C60" i="10"/>
  <c r="B60" i="10" s="1"/>
  <c r="C29" i="9"/>
  <c r="B29" i="9" s="1"/>
  <c r="C71" i="9"/>
  <c r="B71" i="9" s="1"/>
  <c r="C47" i="9"/>
  <c r="B47" i="9" s="1"/>
  <c r="C59" i="9"/>
  <c r="B59" i="9" s="1"/>
  <c r="C142" i="9"/>
  <c r="B142" i="9" s="1"/>
  <c r="C83" i="8"/>
  <c r="C84" i="8" s="1"/>
  <c r="C141" i="10"/>
  <c r="B141" i="10" s="1"/>
  <c r="C98" i="10"/>
  <c r="B98" i="10" s="1"/>
  <c r="C180" i="10"/>
  <c r="B180" i="10" s="1"/>
  <c r="B25" i="10"/>
  <c r="C22" i="9"/>
  <c r="B22" i="9" s="1"/>
  <c r="C12" i="9"/>
  <c r="B12" i="9" s="1"/>
  <c r="C107" i="8"/>
  <c r="C108" i="8" s="1"/>
  <c r="B108" i="8" s="1"/>
  <c r="C102" i="8"/>
  <c r="C103" i="8" s="1"/>
  <c r="C34" i="6"/>
  <c r="B34" i="6" s="1"/>
  <c r="C52" i="6"/>
  <c r="B52" i="6" s="1"/>
  <c r="B51" i="6"/>
  <c r="C103" i="5"/>
  <c r="B103" i="5" s="1"/>
  <c r="B102" i="5"/>
  <c r="C136" i="5"/>
  <c r="B136" i="5" s="1"/>
  <c r="B135" i="5"/>
  <c r="C144" i="5"/>
  <c r="B144" i="5" s="1"/>
  <c r="B143" i="5"/>
  <c r="C157" i="10"/>
  <c r="C199" i="10"/>
  <c r="B199" i="10" s="1"/>
  <c r="C150" i="10"/>
  <c r="B150" i="10" s="1"/>
  <c r="C145" i="10"/>
  <c r="C171" i="10"/>
  <c r="B171" i="10" s="1"/>
  <c r="C29" i="10"/>
  <c r="B126" i="9"/>
  <c r="L124" i="9" s="1"/>
  <c r="C78" i="9"/>
  <c r="C189" i="10"/>
  <c r="B189" i="10" s="1"/>
  <c r="C185" i="10"/>
  <c r="B185" i="10" s="1"/>
  <c r="C163" i="10"/>
  <c r="B163" i="10" s="1"/>
  <c r="C12" i="10"/>
  <c r="B12" i="10" s="1"/>
  <c r="C80" i="10"/>
  <c r="B80" i="10" s="1"/>
  <c r="C202" i="10"/>
  <c r="B202" i="10" s="1"/>
  <c r="C55" i="10"/>
  <c r="B55" i="10" s="1"/>
  <c r="C108" i="10"/>
  <c r="B108" i="10" s="1"/>
  <c r="C76" i="10"/>
  <c r="B76" i="10" s="1"/>
  <c r="C43" i="10"/>
  <c r="C177" i="10"/>
  <c r="B177" i="10" s="1"/>
  <c r="C93" i="10"/>
  <c r="B93" i="10" s="1"/>
  <c r="C20" i="10"/>
  <c r="B20" i="10" s="1"/>
  <c r="C72" i="10"/>
  <c r="B72" i="10" s="1"/>
  <c r="C86" i="10"/>
  <c r="B86" i="10" s="1"/>
  <c r="B84" i="9"/>
  <c r="C85" i="9"/>
  <c r="C87" i="9" s="1"/>
  <c r="B87" i="9" s="1"/>
  <c r="B53" i="9"/>
  <c r="C54" i="9"/>
  <c r="B33" i="9"/>
  <c r="B73" i="9"/>
  <c r="C74" i="9"/>
  <c r="B95" i="9"/>
  <c r="C96" i="9"/>
  <c r="B121" i="9"/>
  <c r="B122" i="9"/>
  <c r="B102" i="9"/>
  <c r="C103" i="9"/>
  <c r="C91" i="9"/>
  <c r="C20" i="8"/>
  <c r="B20" i="8" s="1"/>
  <c r="B19" i="8"/>
  <c r="B24" i="8"/>
  <c r="C26" i="8"/>
  <c r="B26" i="8" s="1"/>
  <c r="C69" i="8"/>
  <c r="B69" i="8" s="1"/>
  <c r="B68" i="8"/>
  <c r="C12" i="8"/>
  <c r="B11" i="8"/>
  <c r="C47" i="7"/>
  <c r="B47" i="7" s="1"/>
  <c r="C18" i="7"/>
  <c r="B18" i="7" s="1"/>
  <c r="C53" i="8"/>
  <c r="B52" i="8"/>
  <c r="B88" i="8"/>
  <c r="C89" i="8"/>
  <c r="B89" i="8" s="1"/>
  <c r="B15" i="8"/>
  <c r="C16" i="8"/>
  <c r="C46" i="8"/>
  <c r="B45" i="8"/>
  <c r="B49" i="8"/>
  <c r="C50" i="8"/>
  <c r="B50" i="8" s="1"/>
  <c r="B97" i="8"/>
  <c r="B35" i="8"/>
  <c r="C36" i="8"/>
  <c r="B72" i="8"/>
  <c r="C73" i="8"/>
  <c r="B113" i="8"/>
  <c r="B92" i="8"/>
  <c r="C93" i="8"/>
  <c r="B64" i="8"/>
  <c r="C65" i="8"/>
  <c r="C38" i="7"/>
  <c r="B38" i="7" s="1"/>
  <c r="C74" i="7"/>
  <c r="B74" i="7" s="1"/>
  <c r="C71" i="7"/>
  <c r="B71" i="7" s="1"/>
  <c r="C64" i="7"/>
  <c r="B64" i="7" s="1"/>
  <c r="C33" i="7"/>
  <c r="C12" i="7"/>
  <c r="B12" i="7" s="1"/>
  <c r="C57" i="7"/>
  <c r="B57" i="7" s="1"/>
  <c r="C16" i="6"/>
  <c r="B16" i="6" s="1"/>
  <c r="C118" i="6"/>
  <c r="B118" i="6" s="1"/>
  <c r="C124" i="6"/>
  <c r="B124" i="6" s="1"/>
  <c r="C114" i="6"/>
  <c r="B114" i="6" s="1"/>
  <c r="C11" i="6"/>
  <c r="B11" i="6" s="1"/>
  <c r="C112" i="6"/>
  <c r="B112" i="6" s="1"/>
  <c r="C116" i="6"/>
  <c r="B116" i="6" s="1"/>
  <c r="C64" i="6"/>
  <c r="B64" i="6" s="1"/>
  <c r="C20" i="6"/>
  <c r="B20" i="6" s="1"/>
  <c r="C41" i="6"/>
  <c r="B41" i="6" s="1"/>
  <c r="C95" i="6"/>
  <c r="B95" i="6" s="1"/>
  <c r="C100" i="6"/>
  <c r="B100" i="6" s="1"/>
  <c r="C27" i="6"/>
  <c r="C72" i="6"/>
  <c r="B72" i="6" s="1"/>
  <c r="C140" i="5"/>
  <c r="B140" i="5" s="1"/>
  <c r="C29" i="5"/>
  <c r="B29" i="5" s="1"/>
  <c r="C26" i="5"/>
  <c r="B26" i="5" s="1"/>
  <c r="C89" i="5"/>
  <c r="B89" i="5" s="1"/>
  <c r="C112" i="5"/>
  <c r="B112" i="5" s="1"/>
  <c r="C21" i="5"/>
  <c r="B21" i="5" s="1"/>
  <c r="C42" i="5"/>
  <c r="B42" i="5" s="1"/>
  <c r="C53" i="5"/>
  <c r="B53" i="5" s="1"/>
  <c r="C35" i="5"/>
  <c r="B35" i="5" s="1"/>
  <c r="C39" i="5"/>
  <c r="B39" i="5" s="1"/>
  <c r="C44" i="5"/>
  <c r="B44" i="5" s="1"/>
  <c r="C82" i="5"/>
  <c r="B82" i="5" s="1"/>
  <c r="C66" i="5"/>
  <c r="B66" i="5" s="1"/>
  <c r="C148" i="5"/>
  <c r="C11" i="5"/>
  <c r="B11" i="5" s="1"/>
  <c r="C22" i="6"/>
  <c r="B22" i="6" s="1"/>
  <c r="C75" i="6"/>
  <c r="B75" i="6" s="1"/>
  <c r="C90" i="6"/>
  <c r="B90" i="6" s="1"/>
  <c r="C127" i="6"/>
  <c r="B127" i="6" s="1"/>
  <c r="C56" i="6"/>
  <c r="C69" i="6"/>
  <c r="B69" i="6" s="1"/>
  <c r="C81" i="6"/>
  <c r="B81" i="6" s="1"/>
  <c r="C103" i="6"/>
  <c r="B103" i="6" s="1"/>
  <c r="C129" i="6"/>
  <c r="B129" i="6" s="1"/>
  <c r="C13" i="6"/>
  <c r="B13" i="6" s="1"/>
  <c r="C38" i="6"/>
  <c r="B38" i="6" s="1"/>
  <c r="C45" i="6"/>
  <c r="B45" i="6" s="1"/>
  <c r="C17" i="5"/>
  <c r="B17" i="5" s="1"/>
  <c r="C48" i="5"/>
  <c r="B48" i="5" s="1"/>
  <c r="C100" i="5"/>
  <c r="C15" i="5"/>
  <c r="B15" i="5" s="1"/>
  <c r="C94" i="5"/>
  <c r="B94" i="5" s="1"/>
  <c r="C106" i="5"/>
  <c r="B106" i="5" s="1"/>
  <c r="C98" i="5"/>
  <c r="B98" i="5" s="1"/>
  <c r="C92" i="5"/>
  <c r="B92" i="5" s="1"/>
  <c r="L137" i="9" l="1"/>
  <c r="L109" i="9"/>
  <c r="L168" i="10"/>
  <c r="F107" i="9"/>
  <c r="I107" i="9"/>
  <c r="C118" i="10"/>
  <c r="B113" i="10"/>
  <c r="C114" i="10"/>
  <c r="B114" i="10" s="1"/>
  <c r="B107" i="6"/>
  <c r="C108" i="6"/>
  <c r="B108" i="6" s="1"/>
  <c r="B31" i="5"/>
  <c r="C32" i="5"/>
  <c r="B32" i="5" s="1"/>
  <c r="B59" i="5"/>
  <c r="C60" i="5"/>
  <c r="B60" i="5" s="1"/>
  <c r="B193" i="10"/>
  <c r="C194" i="10"/>
  <c r="B194" i="10" s="1"/>
  <c r="C19" i="9"/>
  <c r="B19" i="9" s="1"/>
  <c r="B148" i="5"/>
  <c r="C151" i="5"/>
  <c r="B151" i="5" s="1"/>
  <c r="B157" i="10"/>
  <c r="C158" i="10"/>
  <c r="B118" i="10"/>
  <c r="C119" i="10"/>
  <c r="B119" i="10" s="1"/>
  <c r="B43" i="10"/>
  <c r="C45" i="10"/>
  <c r="C129" i="10"/>
  <c r="B129" i="10" s="1"/>
  <c r="C99" i="10"/>
  <c r="B99" i="10" s="1"/>
  <c r="C41" i="9"/>
  <c r="B41" i="9" s="1"/>
  <c r="B36" i="9"/>
  <c r="C51" i="9"/>
  <c r="B51" i="9" s="1"/>
  <c r="C60" i="9"/>
  <c r="B60" i="9" s="1"/>
  <c r="C33" i="8"/>
  <c r="B33" i="8" s="1"/>
  <c r="B83" i="8"/>
  <c r="B33" i="7"/>
  <c r="C34" i="7"/>
  <c r="B34" i="7" s="1"/>
  <c r="B24" i="7"/>
  <c r="C25" i="7"/>
  <c r="B25" i="7" s="1"/>
  <c r="B86" i="6"/>
  <c r="C87" i="6"/>
  <c r="B56" i="6"/>
  <c r="C57" i="6"/>
  <c r="B57" i="6" s="1"/>
  <c r="B48" i="6"/>
  <c r="C49" i="6"/>
  <c r="B27" i="6"/>
  <c r="C28" i="6"/>
  <c r="B28" i="6" s="1"/>
  <c r="C120" i="5"/>
  <c r="B119" i="5"/>
  <c r="B100" i="5"/>
  <c r="C101" i="5"/>
  <c r="B101" i="5" s="1"/>
  <c r="C67" i="9"/>
  <c r="B67" i="9" s="1"/>
  <c r="C19" i="7"/>
  <c r="B19" i="7" s="1"/>
  <c r="C30" i="9"/>
  <c r="B30" i="9" s="1"/>
  <c r="C123" i="10"/>
  <c r="B123" i="10" s="1"/>
  <c r="C61" i="10"/>
  <c r="B61" i="10" s="1"/>
  <c r="C26" i="10"/>
  <c r="B26" i="10" s="1"/>
  <c r="C142" i="10"/>
  <c r="B142" i="10" s="1"/>
  <c r="C23" i="9"/>
  <c r="B23" i="9" s="1"/>
  <c r="B107" i="8"/>
  <c r="B102" i="8"/>
  <c r="C125" i="6"/>
  <c r="B125" i="6" s="1"/>
  <c r="C27" i="5"/>
  <c r="B27" i="5" s="1"/>
  <c r="C40" i="5"/>
  <c r="B40" i="5" s="1"/>
  <c r="C104" i="5"/>
  <c r="B104" i="5" s="1"/>
  <c r="C54" i="5"/>
  <c r="C55" i="5" s="1"/>
  <c r="B55" i="5" s="1"/>
  <c r="C113" i="5"/>
  <c r="B113" i="5" s="1"/>
  <c r="C83" i="5"/>
  <c r="B83" i="5" s="1"/>
  <c r="C141" i="5"/>
  <c r="B141" i="5" s="1"/>
  <c r="C96" i="6"/>
  <c r="B96" i="6" s="1"/>
  <c r="C30" i="10"/>
  <c r="C32" i="10" s="1"/>
  <c r="B32" i="10" s="1"/>
  <c r="B29" i="10"/>
  <c r="C48" i="7"/>
  <c r="B48" i="7" s="1"/>
  <c r="C119" i="6"/>
  <c r="B119" i="6" s="1"/>
  <c r="C65" i="6"/>
  <c r="B65" i="6" s="1"/>
  <c r="B36" i="6"/>
  <c r="C73" i="6"/>
  <c r="B73" i="6" s="1"/>
  <c r="C145" i="5"/>
  <c r="B145" i="5" s="1"/>
  <c r="C147" i="10"/>
  <c r="B147" i="10" s="1"/>
  <c r="B145" i="10"/>
  <c r="B78" i="9"/>
  <c r="C79" i="9"/>
  <c r="C21" i="10"/>
  <c r="B21" i="10" s="1"/>
  <c r="C77" i="10"/>
  <c r="B77" i="10" s="1"/>
  <c r="C81" i="10"/>
  <c r="B81" i="10" s="1"/>
  <c r="C73" i="10"/>
  <c r="B73" i="10" s="1"/>
  <c r="C13" i="10"/>
  <c r="B13" i="10" s="1"/>
  <c r="L9" i="10" s="1"/>
  <c r="C190" i="10"/>
  <c r="B190" i="10" s="1"/>
  <c r="C44" i="10"/>
  <c r="B44" i="10" s="1"/>
  <c r="C109" i="10"/>
  <c r="B109" i="10" s="1"/>
  <c r="C56" i="10"/>
  <c r="B56" i="10" s="1"/>
  <c r="C203" i="10"/>
  <c r="B203" i="10" s="1"/>
  <c r="C186" i="10"/>
  <c r="B186" i="10" s="1"/>
  <c r="B74" i="9"/>
  <c r="C75" i="9"/>
  <c r="B75" i="9" s="1"/>
  <c r="B85" i="9"/>
  <c r="C86" i="9"/>
  <c r="B54" i="9"/>
  <c r="C55" i="9"/>
  <c r="B91" i="9"/>
  <c r="C92" i="9"/>
  <c r="C93" i="9" s="1"/>
  <c r="B103" i="9"/>
  <c r="C104" i="9"/>
  <c r="B96" i="9"/>
  <c r="C98" i="9"/>
  <c r="B12" i="8"/>
  <c r="C13" i="8"/>
  <c r="B13" i="8" s="1"/>
  <c r="B73" i="8"/>
  <c r="C74" i="8"/>
  <c r="B53" i="8"/>
  <c r="C54" i="8"/>
  <c r="C85" i="8"/>
  <c r="B84" i="8"/>
  <c r="B16" i="8"/>
  <c r="C17" i="8"/>
  <c r="B17" i="8" s="1"/>
  <c r="C94" i="8"/>
  <c r="B94" i="8" s="1"/>
  <c r="B93" i="8"/>
  <c r="B103" i="8"/>
  <c r="C104" i="8"/>
  <c r="B104" i="8" s="1"/>
  <c r="C37" i="8"/>
  <c r="B36" i="8"/>
  <c r="B46" i="8"/>
  <c r="C47" i="8"/>
  <c r="B65" i="8"/>
  <c r="C66" i="8"/>
  <c r="B66" i="8" s="1"/>
  <c r="C39" i="7"/>
  <c r="B39" i="7" s="1"/>
  <c r="C58" i="7"/>
  <c r="B58" i="7" s="1"/>
  <c r="C65" i="7"/>
  <c r="B65" i="7" s="1"/>
  <c r="C75" i="7"/>
  <c r="B75" i="7" s="1"/>
  <c r="C101" i="6"/>
  <c r="B101" i="6" s="1"/>
  <c r="L98" i="6" s="1"/>
  <c r="C67" i="5"/>
  <c r="B67" i="5" s="1"/>
  <c r="C149" i="5"/>
  <c r="B149" i="5" s="1"/>
  <c r="C90" i="5"/>
  <c r="B90" i="5" s="1"/>
  <c r="F85" i="5" s="1"/>
  <c r="C45" i="5"/>
  <c r="B45" i="5" s="1"/>
  <c r="C22" i="5"/>
  <c r="B22" i="5" s="1"/>
  <c r="C12" i="5"/>
  <c r="B12" i="5" s="1"/>
  <c r="C83" i="6"/>
  <c r="B83" i="6" s="1"/>
  <c r="B62" i="6"/>
  <c r="C46" i="6"/>
  <c r="B46" i="6" s="1"/>
  <c r="C105" i="6"/>
  <c r="B105" i="6" s="1"/>
  <c r="C70" i="6"/>
  <c r="B70" i="6" s="1"/>
  <c r="C91" i="6"/>
  <c r="B91" i="6" s="1"/>
  <c r="C14" i="6"/>
  <c r="B14" i="6" s="1"/>
  <c r="C23" i="6"/>
  <c r="B23" i="6" s="1"/>
  <c r="C18" i="5"/>
  <c r="B18" i="5" s="1"/>
  <c r="C49" i="5"/>
  <c r="B49" i="5" s="1"/>
  <c r="C128" i="5"/>
  <c r="B128" i="5" s="1"/>
  <c r="L9" i="8" l="1"/>
  <c r="L182" i="10"/>
  <c r="L99" i="8"/>
  <c r="L9" i="6"/>
  <c r="L67" i="6"/>
  <c r="L32" i="6"/>
  <c r="L9" i="7"/>
  <c r="L138" i="10"/>
  <c r="L96" i="5"/>
  <c r="L25" i="6"/>
  <c r="L54" i="6"/>
  <c r="L18" i="6"/>
  <c r="L122" i="6"/>
  <c r="L196" i="10"/>
  <c r="I85" i="5"/>
  <c r="L87" i="5"/>
  <c r="L90" i="10"/>
  <c r="L125" i="10"/>
  <c r="B49" i="6"/>
  <c r="C50" i="6"/>
  <c r="B50" i="6" s="1"/>
  <c r="B87" i="6"/>
  <c r="C88" i="6"/>
  <c r="B88" i="6" s="1"/>
  <c r="C33" i="5"/>
  <c r="B33" i="5" s="1"/>
  <c r="C61" i="5"/>
  <c r="B61" i="5" s="1"/>
  <c r="B45" i="10"/>
  <c r="C47" i="10"/>
  <c r="C61" i="9"/>
  <c r="B61" i="9" s="1"/>
  <c r="C31" i="9"/>
  <c r="B31" i="9" s="1"/>
  <c r="B54" i="8"/>
  <c r="C26" i="7"/>
  <c r="B120" i="5"/>
  <c r="C121" i="5"/>
  <c r="B54" i="5"/>
  <c r="C24" i="9"/>
  <c r="B24" i="9" s="1"/>
  <c r="C68" i="9"/>
  <c r="B68" i="9" s="1"/>
  <c r="C120" i="6"/>
  <c r="B120" i="6" s="1"/>
  <c r="C142" i="5"/>
  <c r="B142" i="5" s="1"/>
  <c r="C68" i="5"/>
  <c r="C114" i="5"/>
  <c r="B114" i="5" s="1"/>
  <c r="C152" i="5"/>
  <c r="B152" i="5" s="1"/>
  <c r="B30" i="10"/>
  <c r="C31" i="10"/>
  <c r="B158" i="10"/>
  <c r="F152" i="10" s="1"/>
  <c r="C146" i="5"/>
  <c r="B146" i="5" s="1"/>
  <c r="C80" i="9"/>
  <c r="B80" i="9" s="1"/>
  <c r="B79" i="9"/>
  <c r="C57" i="10"/>
  <c r="B57" i="10" s="1"/>
  <c r="L52" i="10" s="1"/>
  <c r="C110" i="10"/>
  <c r="B110" i="10" s="1"/>
  <c r="C46" i="10"/>
  <c r="B46" i="10" s="1"/>
  <c r="C82" i="10"/>
  <c r="B82" i="10" s="1"/>
  <c r="B86" i="9"/>
  <c r="C88" i="9"/>
  <c r="B88" i="9" s="1"/>
  <c r="B55" i="9"/>
  <c r="C56" i="9"/>
  <c r="B56" i="9" s="1"/>
  <c r="B92" i="9"/>
  <c r="B98" i="9"/>
  <c r="C99" i="9"/>
  <c r="B104" i="9"/>
  <c r="C105" i="9"/>
  <c r="B105" i="9" s="1"/>
  <c r="B47" i="8"/>
  <c r="B74" i="8"/>
  <c r="C75" i="8"/>
  <c r="B75" i="8" s="1"/>
  <c r="B37" i="8"/>
  <c r="C38" i="8"/>
  <c r="B85" i="8"/>
  <c r="C86" i="8"/>
  <c r="B86" i="8" s="1"/>
  <c r="C40" i="7"/>
  <c r="B40" i="7" s="1"/>
  <c r="C66" i="7"/>
  <c r="B66" i="7" s="1"/>
  <c r="C59" i="7"/>
  <c r="B59" i="7" s="1"/>
  <c r="C46" i="5"/>
  <c r="B46" i="5" s="1"/>
  <c r="C13" i="5"/>
  <c r="B13" i="5" s="1"/>
  <c r="C92" i="6"/>
  <c r="B92" i="6" s="1"/>
  <c r="C84" i="6"/>
  <c r="B84" i="6" s="1"/>
  <c r="C19" i="5"/>
  <c r="B19" i="5" s="1"/>
  <c r="C129" i="5"/>
  <c r="B129" i="5" s="1"/>
  <c r="C62" i="1"/>
  <c r="B62" i="1" s="1"/>
  <c r="C61" i="1"/>
  <c r="B61" i="1" s="1"/>
  <c r="C60" i="1"/>
  <c r="B60" i="1" s="1"/>
  <c r="C121" i="1"/>
  <c r="B121" i="1" s="1"/>
  <c r="C106" i="1"/>
  <c r="B106" i="1" s="1"/>
  <c r="C105" i="1"/>
  <c r="B105" i="1" s="1"/>
  <c r="C85" i="1"/>
  <c r="B85" i="1" s="1"/>
  <c r="C84" i="1"/>
  <c r="B84" i="1" s="1"/>
  <c r="C83" i="1"/>
  <c r="B83" i="1" s="1"/>
  <c r="C82" i="1"/>
  <c r="B82" i="1" s="1"/>
  <c r="C74" i="1"/>
  <c r="B74" i="1" s="1"/>
  <c r="C68" i="1"/>
  <c r="B68" i="1" s="1"/>
  <c r="C65" i="1"/>
  <c r="B65" i="1" s="1"/>
  <c r="B56" i="1"/>
  <c r="C51" i="1"/>
  <c r="C46" i="1"/>
  <c r="B46" i="1" s="1"/>
  <c r="C45" i="1"/>
  <c r="B45" i="1" s="1"/>
  <c r="C44" i="1"/>
  <c r="B44" i="1" s="1"/>
  <c r="C43" i="1"/>
  <c r="B43" i="1" s="1"/>
  <c r="C42" i="1"/>
  <c r="B42" i="1" s="1"/>
  <c r="C39" i="1"/>
  <c r="B39" i="1" s="1"/>
  <c r="C36" i="1"/>
  <c r="B36" i="1" s="1"/>
  <c r="C32" i="1"/>
  <c r="B32" i="1" s="1"/>
  <c r="C31" i="1"/>
  <c r="B31" i="1" s="1"/>
  <c r="B30" i="1"/>
  <c r="C26" i="1"/>
  <c r="B26" i="1" s="1"/>
  <c r="C9" i="1"/>
  <c r="B9" i="1" s="1"/>
  <c r="C8" i="1"/>
  <c r="B8" i="1" s="1"/>
  <c r="C7" i="1"/>
  <c r="B7" i="1" s="1"/>
  <c r="C6" i="1"/>
  <c r="B6" i="1" s="1"/>
  <c r="C5" i="1"/>
  <c r="B5" i="1" s="1"/>
  <c r="C4" i="1"/>
  <c r="B4" i="1" s="1"/>
  <c r="C10" i="1"/>
  <c r="B10" i="1" s="1"/>
  <c r="L61" i="8" l="1"/>
  <c r="L138" i="5"/>
  <c r="L43" i="6"/>
  <c r="L110" i="6"/>
  <c r="F77" i="8"/>
  <c r="L63" i="9"/>
  <c r="L24" i="5"/>
  <c r="L44" i="7"/>
  <c r="I152" i="10"/>
  <c r="I77" i="8"/>
  <c r="L26" i="9"/>
  <c r="I42" i="7"/>
  <c r="F42" i="7"/>
  <c r="L104" i="10"/>
  <c r="I88" i="10"/>
  <c r="L154" i="10"/>
  <c r="F88" i="10"/>
  <c r="L79" i="8"/>
  <c r="L61" i="7"/>
  <c r="L37" i="5"/>
  <c r="L9" i="9"/>
  <c r="L9" i="5"/>
  <c r="L43" i="9"/>
  <c r="F7" i="6"/>
  <c r="I7" i="6"/>
  <c r="B121" i="5"/>
  <c r="C122" i="5"/>
  <c r="C62" i="5"/>
  <c r="B62" i="5" s="1"/>
  <c r="B56" i="8"/>
  <c r="B58" i="8"/>
  <c r="B26" i="7"/>
  <c r="C27" i="7"/>
  <c r="B27" i="7" s="1"/>
  <c r="B68" i="5"/>
  <c r="C69" i="5"/>
  <c r="C56" i="5"/>
  <c r="B51" i="1"/>
  <c r="C53" i="1"/>
  <c r="B53" i="1" s="1"/>
  <c r="B20" i="1"/>
  <c r="C115" i="5"/>
  <c r="B115" i="5" s="1"/>
  <c r="B31" i="10"/>
  <c r="C33" i="10"/>
  <c r="C83" i="10"/>
  <c r="B83" i="10" s="1"/>
  <c r="L69" i="10" s="1"/>
  <c r="B93" i="9"/>
  <c r="B99" i="9"/>
  <c r="C100" i="9"/>
  <c r="B100" i="9" s="1"/>
  <c r="C39" i="8"/>
  <c r="B39" i="8" s="1"/>
  <c r="B38" i="8"/>
  <c r="C35" i="7"/>
  <c r="B35" i="7" s="1"/>
  <c r="C93" i="6"/>
  <c r="B93" i="6" s="1"/>
  <c r="C130" i="5"/>
  <c r="B130" i="5" s="1"/>
  <c r="C27" i="1"/>
  <c r="C37" i="1"/>
  <c r="B37" i="1" s="1"/>
  <c r="C57" i="1"/>
  <c r="B57" i="1" s="1"/>
  <c r="C40" i="1"/>
  <c r="B40" i="1" s="1"/>
  <c r="C66" i="1"/>
  <c r="B66" i="1" s="1"/>
  <c r="C107" i="1"/>
  <c r="B107" i="1" s="1"/>
  <c r="C11" i="1"/>
  <c r="B11" i="1" s="1"/>
  <c r="C33" i="1"/>
  <c r="B33" i="1" s="1"/>
  <c r="C47" i="1"/>
  <c r="C69" i="1"/>
  <c r="C63" i="1"/>
  <c r="B63" i="1" s="1"/>
  <c r="C75" i="1"/>
  <c r="C86" i="1"/>
  <c r="B86" i="1" s="1"/>
  <c r="L43" i="8" l="1"/>
  <c r="F77" i="6"/>
  <c r="I41" i="8"/>
  <c r="L79" i="6"/>
  <c r="I4" i="9"/>
  <c r="H18" i="4" s="1"/>
  <c r="F7" i="9"/>
  <c r="F4" i="6"/>
  <c r="E2" i="6"/>
  <c r="F4" i="9"/>
  <c r="I4" i="7"/>
  <c r="H16" i="4" s="1"/>
  <c r="F7" i="7"/>
  <c r="L21" i="7"/>
  <c r="E2" i="7"/>
  <c r="I77" i="6"/>
  <c r="I4" i="6"/>
  <c r="H15" i="4" s="1"/>
  <c r="L82" i="9"/>
  <c r="I7" i="9"/>
  <c r="F4" i="7"/>
  <c r="E2" i="9"/>
  <c r="F41" i="8"/>
  <c r="I7" i="7"/>
  <c r="B69" i="5"/>
  <c r="C70" i="5"/>
  <c r="B70" i="5" s="1"/>
  <c r="B122" i="5"/>
  <c r="C123" i="5"/>
  <c r="C63" i="5"/>
  <c r="B63" i="5" s="1"/>
  <c r="B56" i="5"/>
  <c r="C57" i="5"/>
  <c r="B57" i="5" s="1"/>
  <c r="C71" i="5"/>
  <c r="B71" i="5" s="1"/>
  <c r="B75" i="1"/>
  <c r="C76" i="1"/>
  <c r="B69" i="1"/>
  <c r="C70" i="1"/>
  <c r="B47" i="1"/>
  <c r="C49" i="1"/>
  <c r="B49" i="1" s="1"/>
  <c r="B27" i="1"/>
  <c r="C28" i="1"/>
  <c r="D15" i="4"/>
  <c r="E15" i="4"/>
  <c r="C116" i="5"/>
  <c r="B116" i="5" s="1"/>
  <c r="B33" i="10"/>
  <c r="C34" i="10"/>
  <c r="F15" i="4"/>
  <c r="C15" i="4"/>
  <c r="F18" i="4"/>
  <c r="D18" i="4"/>
  <c r="E18" i="4"/>
  <c r="C16" i="4"/>
  <c r="D16" i="4"/>
  <c r="C18" i="4"/>
  <c r="F16" i="4"/>
  <c r="E16" i="4"/>
  <c r="B47" i="10"/>
  <c r="C131" i="5"/>
  <c r="B131" i="5" s="1"/>
  <c r="C87" i="1"/>
  <c r="C34" i="1"/>
  <c r="B34" i="1" s="1"/>
  <c r="C67" i="1"/>
  <c r="B67" i="1" s="1"/>
  <c r="C58" i="1"/>
  <c r="B58" i="1" s="1"/>
  <c r="C64" i="1"/>
  <c r="B64" i="1" s="1"/>
  <c r="C48" i="1"/>
  <c r="B48" i="1" s="1"/>
  <c r="C12" i="1"/>
  <c r="B12" i="1" s="1"/>
  <c r="C108" i="1"/>
  <c r="B108" i="1" s="1"/>
  <c r="C41" i="1"/>
  <c r="B41" i="1" s="1"/>
  <c r="C38" i="1"/>
  <c r="B38" i="1" s="1"/>
  <c r="C54" i="1"/>
  <c r="B54" i="1" s="1"/>
  <c r="E3" i="7" l="1"/>
  <c r="E8" i="9"/>
  <c r="C24" i="11" s="1"/>
  <c r="G18" i="4"/>
  <c r="E108" i="9"/>
  <c r="C25" i="11" s="1"/>
  <c r="E78" i="6"/>
  <c r="C15" i="11" s="1"/>
  <c r="G15" i="4"/>
  <c r="E8" i="6"/>
  <c r="C14" i="11" s="1"/>
  <c r="G16" i="4"/>
  <c r="E43" i="7"/>
  <c r="C18" i="11" s="1"/>
  <c r="E8" i="7"/>
  <c r="C17" i="11" s="1"/>
  <c r="E3" i="6"/>
  <c r="E3" i="9"/>
  <c r="C16" i="11"/>
  <c r="C64" i="5"/>
  <c r="B64" i="5" s="1"/>
  <c r="B123" i="5"/>
  <c r="C124" i="5"/>
  <c r="B124" i="5" s="1"/>
  <c r="C72" i="5"/>
  <c r="B72" i="5" s="1"/>
  <c r="C117" i="5"/>
  <c r="B117" i="5" s="1"/>
  <c r="B76" i="1"/>
  <c r="C77" i="1"/>
  <c r="B70" i="1"/>
  <c r="C71" i="1"/>
  <c r="B28" i="1"/>
  <c r="C29" i="1"/>
  <c r="B29" i="1" s="1"/>
  <c r="B34" i="10"/>
  <c r="C35" i="10"/>
  <c r="C88" i="1"/>
  <c r="B88" i="1" s="1"/>
  <c r="B87" i="1"/>
  <c r="C48" i="10"/>
  <c r="B48" i="10" s="1"/>
  <c r="C132" i="5"/>
  <c r="B132" i="5" s="1"/>
  <c r="C55" i="1"/>
  <c r="B55" i="1" s="1"/>
  <c r="C109" i="1"/>
  <c r="B109" i="1" s="1"/>
  <c r="C13" i="1"/>
  <c r="B13" i="1" s="1"/>
  <c r="C59" i="1"/>
  <c r="B59" i="1" s="1"/>
  <c r="C35" i="1"/>
  <c r="B35" i="1" s="1"/>
  <c r="C50" i="1"/>
  <c r="C52" i="1" s="1"/>
  <c r="B52" i="1" s="1"/>
  <c r="C73" i="5" l="1"/>
  <c r="B73" i="5" s="1"/>
  <c r="C78" i="1"/>
  <c r="B77" i="1"/>
  <c r="B71" i="1"/>
  <c r="C72" i="1"/>
  <c r="B50" i="1"/>
  <c r="B35" i="10"/>
  <c r="C36" i="10"/>
  <c r="C89" i="1"/>
  <c r="B89" i="1" s="1"/>
  <c r="C49" i="10"/>
  <c r="B49" i="10" s="1"/>
  <c r="C133" i="5"/>
  <c r="C14" i="1"/>
  <c r="C110" i="1"/>
  <c r="B110" i="1" s="1"/>
  <c r="L45" i="1" l="1"/>
  <c r="B72" i="1"/>
  <c r="C73" i="1"/>
  <c r="B73" i="1" s="1"/>
  <c r="B78" i="1"/>
  <c r="C79" i="1"/>
  <c r="B133" i="5"/>
  <c r="C134" i="5"/>
  <c r="B134" i="5" s="1"/>
  <c r="C74" i="5"/>
  <c r="B74" i="5" s="1"/>
  <c r="B14" i="1"/>
  <c r="C15" i="1"/>
  <c r="C16" i="1" s="1"/>
  <c r="C90" i="1"/>
  <c r="B90" i="1" s="1"/>
  <c r="B36" i="10"/>
  <c r="C37" i="10"/>
  <c r="C50" i="10"/>
  <c r="C91" i="1"/>
  <c r="B91" i="1" s="1"/>
  <c r="C111" i="1"/>
  <c r="B111" i="1" s="1"/>
  <c r="I108" i="5" l="1"/>
  <c r="F108" i="5"/>
  <c r="L110" i="5"/>
  <c r="B16" i="1"/>
  <c r="C17" i="1"/>
  <c r="B79" i="1"/>
  <c r="C80" i="1"/>
  <c r="C75" i="5"/>
  <c r="B75" i="5" s="1"/>
  <c r="B15" i="1"/>
  <c r="B37" i="10"/>
  <c r="C38" i="10"/>
  <c r="B50" i="10"/>
  <c r="C23" i="11"/>
  <c r="C92" i="1"/>
  <c r="B92" i="1" s="1"/>
  <c r="C112" i="1"/>
  <c r="B80" i="1" l="1"/>
  <c r="C81" i="1"/>
  <c r="B81" i="1" s="1"/>
  <c r="C76" i="5"/>
  <c r="B76" i="5" s="1"/>
  <c r="B112" i="1"/>
  <c r="B115" i="1"/>
  <c r="B17" i="1"/>
  <c r="B19" i="1"/>
  <c r="B38" i="10"/>
  <c r="C39" i="10"/>
  <c r="C113" i="1"/>
  <c r="B113" i="1" s="1"/>
  <c r="C93" i="1"/>
  <c r="B93" i="1" s="1"/>
  <c r="F7" i="1" l="1"/>
  <c r="C77" i="5"/>
  <c r="B77" i="5" s="1"/>
  <c r="B39" i="10"/>
  <c r="C40" i="10"/>
  <c r="B40" i="10" s="1"/>
  <c r="E2" i="10" s="1"/>
  <c r="C94" i="1"/>
  <c r="B94" i="1" s="1"/>
  <c r="I7" i="10" l="1"/>
  <c r="F4" i="10"/>
  <c r="I4" i="10"/>
  <c r="H19" i="4" s="1"/>
  <c r="L17" i="10"/>
  <c r="F7" i="10"/>
  <c r="E3" i="10" s="1"/>
  <c r="C78" i="5"/>
  <c r="B78" i="5" s="1"/>
  <c r="D19" i="4"/>
  <c r="F19" i="4"/>
  <c r="C19" i="4"/>
  <c r="E19" i="4"/>
  <c r="E8" i="10" l="1"/>
  <c r="C27" i="11" s="1"/>
  <c r="G19" i="4"/>
  <c r="E153" i="10"/>
  <c r="C29" i="11" s="1"/>
  <c r="E89" i="10"/>
  <c r="C28" i="11" s="1"/>
  <c r="C79" i="5"/>
  <c r="B79" i="5" s="1"/>
  <c r="C26" i="11"/>
  <c r="C80" i="5" l="1"/>
  <c r="B80" i="5" s="1"/>
  <c r="C13" i="11"/>
  <c r="F7" i="5" l="1"/>
  <c r="E2" i="5"/>
  <c r="I4" i="5"/>
  <c r="H14" i="4" s="1"/>
  <c r="L51" i="5"/>
  <c r="F4" i="5"/>
  <c r="I7" i="5"/>
  <c r="D14" i="4"/>
  <c r="F14" i="4"/>
  <c r="C14" i="4"/>
  <c r="E14" i="4"/>
  <c r="B118" i="1"/>
  <c r="G14" i="4" l="1"/>
  <c r="E86" i="5"/>
  <c r="C11" i="11" s="1"/>
  <c r="E109" i="5"/>
  <c r="C12" i="11" s="1"/>
  <c r="E3" i="5"/>
  <c r="C9" i="11" s="1"/>
  <c r="E8" i="5"/>
  <c r="C10" i="11" s="1"/>
  <c r="C119" i="1"/>
  <c r="B119" i="1" s="1"/>
  <c r="C120" i="1" l="1"/>
  <c r="B120" i="1" s="1"/>
  <c r="C100" i="1"/>
  <c r="B100" i="1" s="1"/>
  <c r="L106" i="1" l="1"/>
  <c r="L31" i="1"/>
  <c r="L61" i="1"/>
  <c r="I43" i="1"/>
  <c r="F43" i="1"/>
  <c r="L9" i="1"/>
  <c r="I7" i="1"/>
  <c r="C101" i="1"/>
  <c r="B101" i="1" s="1"/>
  <c r="C102" i="1" l="1"/>
  <c r="B102" i="1" s="1"/>
  <c r="C103" i="1" l="1"/>
  <c r="B103" i="1" s="1"/>
  <c r="C104" i="1" l="1"/>
  <c r="B104" i="1" s="1"/>
  <c r="F83" i="1" s="1"/>
  <c r="I83" i="1" l="1"/>
  <c r="L85" i="1"/>
  <c r="F4" i="1"/>
  <c r="I4" i="1"/>
  <c r="H13" i="4" s="1"/>
  <c r="E2" i="1"/>
  <c r="C13" i="4"/>
  <c r="F13" i="4"/>
  <c r="D13" i="4"/>
  <c r="E13" i="4"/>
  <c r="E8" i="1" l="1"/>
  <c r="C6" i="11" s="1"/>
  <c r="E84" i="1"/>
  <c r="C8" i="11" s="1"/>
  <c r="E3" i="1"/>
  <c r="C5" i="11" s="1"/>
  <c r="G13" i="4"/>
  <c r="E44" i="1"/>
  <c r="C7" i="11" s="1"/>
  <c r="B30" i="8" l="1"/>
  <c r="L22" i="8" l="1"/>
  <c r="F7" i="8"/>
  <c r="E2" i="8"/>
  <c r="I7" i="8"/>
  <c r="F4" i="8"/>
  <c r="I4" i="8"/>
  <c r="H17" i="4" s="1"/>
  <c r="F17" i="4"/>
  <c r="F20" i="4" s="1"/>
  <c r="C17" i="4"/>
  <c r="C20" i="4" s="1"/>
  <c r="E17" i="4"/>
  <c r="E20" i="4" s="1"/>
  <c r="D17" i="4"/>
  <c r="D20" i="4" s="1"/>
  <c r="E3" i="8" l="1"/>
  <c r="C19" i="11" s="1"/>
  <c r="G17" i="4"/>
  <c r="E78" i="8"/>
  <c r="C22" i="11" s="1"/>
  <c r="E42" i="8"/>
  <c r="C21" i="11" s="1"/>
  <c r="E8" i="8"/>
  <c r="C20"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Schauff</author>
  </authors>
  <commentList>
    <comment ref="B7" authorId="0" shapeId="0" xr:uid="{00000000-0006-0000-0000-000001000000}">
      <text>
        <r>
          <rPr>
            <sz val="10"/>
            <color indexed="81"/>
            <rFont val="Tahoma"/>
            <family val="2"/>
          </rPr>
          <t>CNPJ Opcional</t>
        </r>
      </text>
    </comment>
    <comment ref="J8" authorId="0" shapeId="0" xr:uid="{00000000-0006-0000-0000-000002000000}">
      <text>
        <r>
          <rPr>
            <sz val="9"/>
            <color indexed="81"/>
            <rFont val="Tahoma"/>
            <family val="2"/>
          </rPr>
          <t xml:space="preserve">versão beta 2023 
(beta-testers Alessandro Tetzner e Angela Sargaço)
v1 2023
5/3/23 Aba 3 cél E59 liberada
5/3/23 Aba Notas de Rodapé cf. MEGSA ESG 0.4 Nota 55 é nova com parte da antiga nota 58
7/3/23 Aba 1 Nota 53 corrigida
28/3/23 v2 Aba Quadro, coluna "%LV Atnd.méd", Crits 2 a 7 corrigidos
15/5/23 v3 Exigências 52 e 53 estavam invertidas. O usuário que iniciou a LV na v2, pode inverter as exigências 52 X 53,  sem necessidade de re-preencher, liberando a ABA 1 para modificação com a senha indicada na ABA Capa, no menú Revisão, Desproteger do Excel. 
31/5/23 v4 Aba 1 F83 falta formula, ctrl-C na F7 e ctrl-V na F83; Aba 2 F85 falta fórmula, ctrl-C na F7 e ctrl-V na F85.
16/6/23 v5 Aba 2 em E17 usar 'tratados' em vez de 'considerados' </t>
        </r>
      </text>
    </comment>
    <comment ref="C12" authorId="0" shapeId="0" xr:uid="{00000000-0006-0000-0000-000003000000}">
      <text>
        <r>
          <rPr>
            <sz val="9"/>
            <color indexed="81"/>
            <rFont val="Arial"/>
            <family val="2"/>
          </rPr>
          <t>Qtde de Processos gerenciais requeridos no Nível</t>
        </r>
      </text>
    </comment>
    <comment ref="D12" authorId="0" shapeId="0" xr:uid="{00000000-0006-0000-0000-000004000000}">
      <text>
        <r>
          <rPr>
            <sz val="9"/>
            <color indexed="81"/>
            <rFont val="Arial"/>
            <family val="2"/>
          </rPr>
          <t xml:space="preserve">Qtde de Processos Gerenciais preenchidos com "S" ou "N" (opcional)
</t>
        </r>
      </text>
    </comment>
    <comment ref="E12" authorId="0" shapeId="0" xr:uid="{00000000-0006-0000-0000-000005000000}">
      <text>
        <r>
          <rPr>
            <sz val="9"/>
            <color indexed="81"/>
            <rFont val="Arial"/>
            <family val="2"/>
          </rPr>
          <t xml:space="preserve">Qtde de Processos gerenciais atendidos total ou parcialmente
</t>
        </r>
      </text>
    </comment>
    <comment ref="F12" authorId="0" shapeId="0" xr:uid="{00000000-0006-0000-0000-000006000000}">
      <text>
        <r>
          <rPr>
            <sz val="9"/>
            <color indexed="81"/>
            <rFont val="Tahoma"/>
            <family val="2"/>
          </rPr>
          <t>Qtde de Exigências da Lista de Verificação, sem contar PGs.</t>
        </r>
      </text>
    </comment>
    <comment ref="G12" authorId="0" shapeId="0" xr:uid="{00000000-0006-0000-0000-000007000000}">
      <text>
        <r>
          <rPr>
            <sz val="9"/>
            <color indexed="81"/>
            <rFont val="Arial"/>
            <family val="2"/>
          </rPr>
          <t xml:space="preserve">% de Exigências respondidas da LV do Critério
.
</t>
        </r>
      </text>
    </comment>
    <comment ref="H12" authorId="0" shapeId="0" xr:uid="{00000000-0006-0000-0000-000008000000}">
      <text>
        <r>
          <rPr>
            <sz val="9"/>
            <color indexed="81"/>
            <rFont val="Arial"/>
            <family val="2"/>
          </rPr>
          <t>Percentual atendimento médio da LV do Critério.
Atendimento parcial contado como 50% do atendimento.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Carlos Schauff</author>
  </authors>
  <commentList>
    <comment ref="A2" authorId="0" shapeId="0" xr:uid="{EA1472AC-B5D4-4E66-912C-434BBFC90F66}">
      <text>
        <r>
          <rPr>
            <sz val="9"/>
            <color indexed="81"/>
            <rFont val="Segoe UI"/>
            <family val="2"/>
          </rPr>
          <t>Reservado para cód das linhas de Critério, Item, PG</t>
        </r>
      </text>
    </comment>
    <comment ref="B2" authorId="0" shapeId="0" xr:uid="{00000000-0006-0000-0100-000001000000}">
      <text>
        <r>
          <rPr>
            <sz val="9"/>
            <color indexed="81"/>
            <rFont val="Arial"/>
            <family val="2"/>
          </rPr>
          <t>Reservado para indicar com "1" uma linha de LV ativa para o Nível da Capa.</t>
        </r>
      </text>
    </comment>
    <comment ref="C2" authorId="0" shapeId="0" xr:uid="{00000000-0006-0000-0100-000002000000}">
      <text>
        <r>
          <rPr>
            <sz val="9"/>
            <color indexed="81"/>
            <rFont val="Arial"/>
            <family val="2"/>
          </rPr>
          <t xml:space="preserve">Reservado para indicar o Nível em vigor na linha
0 = nível &lt;B&gt;
1 = nível &lt;1&gt;
2= nível &lt;2&gt;
3= nível &lt;3&gt;
Preenchido com 
base na coluna 
Cód. &lt;?&gt;
</t>
        </r>
      </text>
    </comment>
    <comment ref="D2" authorId="0" shapeId="0" xr:uid="{00000000-0006-0000-0100-000003000000}">
      <text>
        <r>
          <rPr>
            <sz val="9"/>
            <color indexed="81"/>
            <rFont val="Arial"/>
            <family val="2"/>
          </rPr>
          <t>Reservado para identificar onde começam exigências do nível &lt;?&gt; ou para identificar uma linha de PG ou para indicar o número da exigência na LV.</t>
        </r>
      </text>
    </comment>
    <comment ref="F2" authorId="0" shapeId="0" xr:uid="{63663D0C-3619-40F6-BF55-7975D3B2F180}">
      <text>
        <r>
          <rPr>
            <sz val="10"/>
            <color indexed="81"/>
            <rFont val="Arial"/>
            <family val="2"/>
          </rPr>
          <t xml:space="preserve">"S" Sim, atende 
"N" Não atende ou Não aplicável justificado
"P" Atende parcialmente ou Atende parcialmente justificado (válido somente para LV)
Quando for "N" ou "P" justificados, se a justificativa for aceita ou comprovada em amostragem pelo EXAMINADOR, então a </t>
        </r>
        <r>
          <rPr>
            <b/>
            <sz val="10"/>
            <color indexed="81"/>
            <rFont val="Arial"/>
            <family val="2"/>
          </rPr>
          <t>Conf</t>
        </r>
        <r>
          <rPr>
            <sz val="10"/>
            <color indexed="81"/>
            <rFont val="Arial"/>
            <family val="2"/>
          </rPr>
          <t>irmação será "S", como se fosse integralmente atendida.  
Caso contrário, a confirmação será "N" ou "P".</t>
        </r>
      </text>
    </comment>
    <comment ref="G2" authorId="0" shapeId="0" xr:uid="{00000000-0006-0000-0100-000005000000}">
      <text>
        <r>
          <rPr>
            <sz val="10"/>
            <color indexed="81"/>
            <rFont val="Arial"/>
            <family val="2"/>
          </rPr>
          <t xml:space="preserve">Preencher SOMENTE para justificar que toda exigência NÃO é aplicável, avaliando com "N", ou é parcialmente NÃO aplicável, avaliando com "P".
Se a justificativa for aceita ou comprovada em amostragem pelo EXAMINADOR, então a </t>
        </r>
        <r>
          <rPr>
            <b/>
            <sz val="10"/>
            <color indexed="81"/>
            <rFont val="Arial"/>
            <family val="2"/>
          </rPr>
          <t>Conf</t>
        </r>
        <r>
          <rPr>
            <sz val="10"/>
            <color indexed="81"/>
            <rFont val="Arial"/>
            <family val="2"/>
          </rPr>
          <t>irmação será "S", como se fosse integralmente atendida.  
Caso contrário, a confirmação será "N" ou "P".</t>
        </r>
      </text>
    </comment>
    <comment ref="I2" authorId="0" shapeId="0" xr:uid="{00000000-0006-0000-0100-000006000000}">
      <text>
        <r>
          <rPr>
            <sz val="10"/>
            <color indexed="81"/>
            <rFont val="Tahoma"/>
            <family val="2"/>
          </rPr>
          <t>PARA USO DO EXAMINADOR 
Validar todas as Exigências com Justificativa
"S" Vale como integralmente atendida ou justificada
"P" Vale como parcialmente atendida e justificada
"N" Vale como não atendida
Exigência com SNP = "N" com justificativa aceita deve ganhar "S".
Exigência com SNP = "P" com  justificativa aceita deve ganhar "P".
Exigência com SNP = "S" ou "P" não comprovadas por amostragem, deve ganhar "N"</t>
        </r>
      </text>
    </comment>
    <comment ref="K2" authorId="0" shapeId="0" xr:uid="{00000000-0006-0000-0100-000007000000}">
      <text>
        <r>
          <rPr>
            <sz val="10"/>
            <color indexed="81"/>
            <rFont val="Arial"/>
            <family val="2"/>
          </rPr>
          <t>Pode ser usado para anotações sobre o PG, que será redigido no SG (Sumário de Gestão) no caso de uma candidatura.
No caso de linha referente à exigência da LV sintetizar a forma de atender, como lembrete para o caso de ser questionado pelo examinador.</t>
        </r>
      </text>
    </comment>
    <comment ref="E3" authorId="0" shapeId="0" xr:uid="{4F5CA196-3DEE-4C6A-8DE6-59CB8A47F331}">
      <text>
        <r>
          <rPr>
            <sz val="10"/>
            <color indexed="81"/>
            <rFont val="Tahoma"/>
            <family val="2"/>
          </rPr>
          <t>BARRA DE PROGRESSO DO CRITÉRIO
PGs e Exigências da LV respondidas.</t>
        </r>
      </text>
    </comment>
    <comment ref="F4" authorId="0" shapeId="0" xr:uid="{46241BCC-88C8-4C04-A838-13186C3550EA}">
      <text>
        <r>
          <rPr>
            <sz val="10"/>
            <color indexed="81"/>
            <rFont val="Arial"/>
            <family val="2"/>
          </rPr>
          <t>Percentual de Exigências da LV respondidas no Critério</t>
        </r>
      </text>
    </comment>
    <comment ref="I4" authorId="0" shapeId="0" xr:uid="{7181D4C5-FDA7-4E3A-ADAD-A7454E9AEE90}">
      <text>
        <r>
          <rPr>
            <sz val="10"/>
            <color indexed="81"/>
            <rFont val="Arial"/>
            <family val="2"/>
          </rPr>
          <t>Percentual atendimento médio da LV do Critério.
Atendimento parcial contado como 50% do atendimento.</t>
        </r>
      </text>
    </comment>
    <comment ref="F7" authorId="0" shapeId="0" xr:uid="{2F91355E-9D23-4A91-98C3-8E25C4377FE2}">
      <text>
        <r>
          <rPr>
            <sz val="10"/>
            <color indexed="81"/>
            <rFont val="Arial"/>
            <family val="2"/>
          </rPr>
          <t>Percentual de exigências da LV respondidas no Item</t>
        </r>
      </text>
    </comment>
    <comment ref="I7" authorId="0" shapeId="0" xr:uid="{CC03A42D-32A9-4FAE-91F3-99C38018C6CD}">
      <text>
        <r>
          <rPr>
            <sz val="10"/>
            <color indexed="81"/>
            <rFont val="Arial"/>
            <family val="2"/>
          </rPr>
          <t>Percentual atendimento médio da LV do Item.
Atendimento parcial contado como 50% do atendimento.</t>
        </r>
      </text>
    </comment>
    <comment ref="E8" authorId="0" shapeId="0" xr:uid="{DF7987E9-2428-4B33-93F2-C03B5BD5B6FE}">
      <text>
        <r>
          <rPr>
            <sz val="10"/>
            <color indexed="81"/>
            <rFont val="Tahoma"/>
            <family val="2"/>
          </rPr>
          <t>BARRA DE PROGRESSO DO ÍTEM
PGs e Exigências da LV respondidas.</t>
        </r>
      </text>
    </comment>
    <comment ref="L9" authorId="0" shapeId="0" xr:uid="{00000000-0006-0000-0100-000016000000}">
      <text>
        <r>
          <rPr>
            <sz val="10"/>
            <color indexed="81"/>
            <rFont val="Arial"/>
            <family val="2"/>
          </rPr>
          <t>% de atendimento médio da LV do PG</t>
        </r>
      </text>
    </comment>
    <comment ref="F11" authorId="0" shapeId="0" xr:uid="{9CE9EAF1-3920-4786-A223-2C71F7E22626}">
      <text>
        <r>
          <rPr>
            <sz val="10"/>
            <color indexed="81"/>
            <rFont val="Arial"/>
            <family val="2"/>
          </rPr>
          <t>Preenchimento opcional nas linhas de PG (col D = 'PG')
Se preencher, informar "S" se todo ou parte do PG é atendido. Será resumido no Sumário de Gestão (SG).</t>
        </r>
      </text>
    </comment>
    <comment ref="L31" authorId="0" shapeId="0" xr:uid="{85AB915F-2EDB-4C56-9360-05F166B850CE}">
      <text>
        <r>
          <rPr>
            <sz val="10"/>
            <color indexed="81"/>
            <rFont val="Arial"/>
            <family val="2"/>
          </rPr>
          <t>% de atendimento médio da LV do PG</t>
        </r>
      </text>
    </comment>
    <comment ref="F43" authorId="0" shapeId="0" xr:uid="{C25D2CD9-5799-4FA3-9AF6-A502F52913AF}">
      <text>
        <r>
          <rPr>
            <sz val="10"/>
            <color indexed="81"/>
            <rFont val="Arial"/>
            <family val="2"/>
          </rPr>
          <t>Percentual de exigências da LV respondidas no Item</t>
        </r>
      </text>
    </comment>
    <comment ref="I43" authorId="0" shapeId="0" xr:uid="{59DF3BEB-49DB-4EA7-BAAC-83C965CC6604}">
      <text>
        <r>
          <rPr>
            <sz val="10"/>
            <color indexed="81"/>
            <rFont val="Arial"/>
            <family val="2"/>
          </rPr>
          <t>Percentual atendimento médio da LV do Item.
Atendimento parcial contado como 50% do atendimento.</t>
        </r>
      </text>
    </comment>
    <comment ref="E44" authorId="0" shapeId="0" xr:uid="{15210146-4272-44BE-8DD6-3A568CA734DA}">
      <text>
        <r>
          <rPr>
            <sz val="10"/>
            <color indexed="81"/>
            <rFont val="Tahoma"/>
            <family val="2"/>
          </rPr>
          <t>BARRA DE PROGRESSO DO ÍTEM
PGs e Exigências da LV respondidas.</t>
        </r>
      </text>
    </comment>
    <comment ref="L45" authorId="0" shapeId="0" xr:uid="{57AB62E6-28EC-4EE7-B390-7BCC66A5DDD8}">
      <text>
        <r>
          <rPr>
            <sz val="10"/>
            <color indexed="81"/>
            <rFont val="Arial"/>
            <family val="2"/>
          </rPr>
          <t>% de atendimento médio da LV do PG</t>
        </r>
      </text>
    </comment>
    <comment ref="L61" authorId="0" shapeId="0" xr:uid="{9096575F-FDA9-40BF-872C-2CDB6F22D25E}">
      <text>
        <r>
          <rPr>
            <sz val="10"/>
            <color indexed="81"/>
            <rFont val="Arial"/>
            <family val="2"/>
          </rPr>
          <t>% de atendimento médio da LV do PG</t>
        </r>
      </text>
    </comment>
    <comment ref="F83" authorId="0" shapeId="0" xr:uid="{24772AEA-8F37-41EC-962B-5F74F84DD713}">
      <text>
        <r>
          <rPr>
            <sz val="10"/>
            <color indexed="81"/>
            <rFont val="Arial"/>
            <family val="2"/>
          </rPr>
          <t>Percentual de exigências da LV respondidas no Item</t>
        </r>
      </text>
    </comment>
    <comment ref="I83" authorId="0" shapeId="0" xr:uid="{CD657225-14E8-4A32-B9DD-F79A9C2CD1D3}">
      <text>
        <r>
          <rPr>
            <sz val="10"/>
            <color indexed="81"/>
            <rFont val="Arial"/>
            <family val="2"/>
          </rPr>
          <t>Percentual atendimento médio da LV do Item.
Atendimento parcial contado como 50% do atendimento.</t>
        </r>
      </text>
    </comment>
    <comment ref="E84" authorId="0" shapeId="0" xr:uid="{7853C447-5781-4B43-9EEC-ED71CD805A3A}">
      <text>
        <r>
          <rPr>
            <sz val="10"/>
            <color indexed="81"/>
            <rFont val="Tahoma"/>
            <family val="2"/>
          </rPr>
          <t>BARRA DE PROGRESSO DO ÍTEM
PGs e Exigências da LV respondidas.</t>
        </r>
      </text>
    </comment>
    <comment ref="L85" authorId="0" shapeId="0" xr:uid="{D816A080-ECFC-46E1-8FBB-D162B3FC2382}">
      <text>
        <r>
          <rPr>
            <sz val="10"/>
            <color indexed="81"/>
            <rFont val="Arial"/>
            <family val="2"/>
          </rPr>
          <t>% de atendimento médio da LV do PG</t>
        </r>
      </text>
    </comment>
    <comment ref="L106" authorId="0" shapeId="0" xr:uid="{D39F1613-C1E1-4480-B2F4-FA31CA6E8BA8}">
      <text>
        <r>
          <rPr>
            <sz val="10"/>
            <color indexed="81"/>
            <rFont val="Arial"/>
            <family val="2"/>
          </rPr>
          <t>% de atendimento médio da LV do PG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Carlos Schauff</author>
  </authors>
  <commentList>
    <comment ref="A2" authorId="0" shapeId="0" xr:uid="{46BD385B-7DF6-4E26-B37D-07FDD8467E5B}">
      <text>
        <r>
          <rPr>
            <sz val="9"/>
            <color indexed="81"/>
            <rFont val="Segoe UI"/>
            <family val="2"/>
          </rPr>
          <t>Reservado para cód das linhas de Critério, Item, PG</t>
        </r>
      </text>
    </comment>
    <comment ref="B2" authorId="0" shapeId="0" xr:uid="{53BEA62A-23D3-4A76-8AA1-F4366BEB1B55}">
      <text>
        <r>
          <rPr>
            <sz val="9"/>
            <color indexed="81"/>
            <rFont val="Arial"/>
            <family val="2"/>
          </rPr>
          <t>Reservado para indicar com "1" uma linha de LV ativa para o Nível da Capa.</t>
        </r>
      </text>
    </comment>
    <comment ref="C2" authorId="0" shapeId="0" xr:uid="{019A6875-1E2A-4403-A910-3BD0E963E364}">
      <text>
        <r>
          <rPr>
            <sz val="9"/>
            <color indexed="81"/>
            <rFont val="Arial"/>
            <family val="2"/>
          </rPr>
          <t xml:space="preserve">Reservado para indicar o Nível em vigor na linha
0 = nível &lt;B&gt;
1 = nível &lt;1&gt;
2= nível &lt;2&gt;
3= nível &lt;3&gt;
Preenchido com 
base na coluna 
Cód. &lt;?&gt;
</t>
        </r>
      </text>
    </comment>
    <comment ref="D2" authorId="0" shapeId="0" xr:uid="{76FAF467-4883-4AF2-B3B0-AD8BAAA661CB}">
      <text>
        <r>
          <rPr>
            <sz val="9"/>
            <color indexed="81"/>
            <rFont val="Arial"/>
            <family val="2"/>
          </rPr>
          <t>Reservado para identificar onde começam exigências do nível &lt;?&gt; ou para identificar uma linha de PG ou para indicar o número da exigência na LV.</t>
        </r>
      </text>
    </comment>
    <comment ref="F2" authorId="0" shapeId="0" xr:uid="{DABEABF1-EFA7-45C3-BAEC-8F3625E9F958}">
      <text>
        <r>
          <rPr>
            <sz val="10"/>
            <color indexed="81"/>
            <rFont val="Arial"/>
            <family val="2"/>
          </rPr>
          <t xml:space="preserve">"S" Sim, atende 
"N" Não atende ou Não aplicável justificado
"P" Atende parcialmente ou Atende parcialmente justificado (válido somente para LV)
Quando for "N" ou "P" justificados, se a justificativa for aceita ou comprovada em amostragem pelo EXAMINADOR, então a </t>
        </r>
        <r>
          <rPr>
            <b/>
            <sz val="10"/>
            <color indexed="81"/>
            <rFont val="Arial"/>
            <family val="2"/>
          </rPr>
          <t>Conf</t>
        </r>
        <r>
          <rPr>
            <sz val="10"/>
            <color indexed="81"/>
            <rFont val="Arial"/>
            <family val="2"/>
          </rPr>
          <t>irmação será "S", como se fosse integralmente atendida.  
Caso contrário, a confirmação será "N" ou "P".</t>
        </r>
      </text>
    </comment>
    <comment ref="G2" authorId="0" shapeId="0" xr:uid="{EE5A89AF-D0A9-411E-9BFE-71BC9B44E0F4}">
      <text>
        <r>
          <rPr>
            <sz val="10"/>
            <color indexed="81"/>
            <rFont val="Arial"/>
            <family val="2"/>
          </rPr>
          <t xml:space="preserve">Preencher SOMENTE para justificar que toda exigência NÃO é aplicável, avaliando com "N", ou é parcialmente NÃO aplicável, avaliando com "P".
Se a justificativa for aceita ou comprovada em amostragem pelo EXAMINADOR, então a </t>
        </r>
        <r>
          <rPr>
            <b/>
            <sz val="10"/>
            <color indexed="81"/>
            <rFont val="Arial"/>
            <family val="2"/>
          </rPr>
          <t>Conf</t>
        </r>
        <r>
          <rPr>
            <sz val="10"/>
            <color indexed="81"/>
            <rFont val="Arial"/>
            <family val="2"/>
          </rPr>
          <t>irmação será "S", como se fosse integralmente atendida.  
Caso contrário, a confirmação será "N" ou "P".</t>
        </r>
      </text>
    </comment>
    <comment ref="I2" authorId="0" shapeId="0" xr:uid="{F0F5D32E-1D46-491D-9984-25278FEB25C3}">
      <text>
        <r>
          <rPr>
            <sz val="10"/>
            <color indexed="81"/>
            <rFont val="Tahoma"/>
            <family val="2"/>
          </rPr>
          <t>PARA USO DO EXAMINADOR 
Validar todas as Exigências com Justificativa
"S" Vale como integralmente atendida ou justificada
"P" Vale como parcialmente atendida e justificada
"N" Vale como não atendida
Exigência com SNP = "N" com justificativa aceita deve ganhar "S".
Exigência com SNP = "P" com  justificativa aceita deve ganhar "P".
Exigência com SNP = "S" ou "P" não comprovadas por amostragem, deve ganhar "N"</t>
        </r>
      </text>
    </comment>
    <comment ref="K2" authorId="0" shapeId="0" xr:uid="{67982A31-7B29-4057-8B32-F17ECF47FAD6}">
      <text>
        <r>
          <rPr>
            <sz val="10"/>
            <color indexed="81"/>
            <rFont val="Arial"/>
            <family val="2"/>
          </rPr>
          <t>Pode ser usado para anotações sobre o PG, que será redigido no SG (Sumário de Gestão) no caso de uma candidatura.
No caso de linha referente à exigência da LV sintetizar a forma de atender, como lembrete para o caso de ser questionado pelo examinador.</t>
        </r>
      </text>
    </comment>
    <comment ref="E3" authorId="0" shapeId="0" xr:uid="{F9350F78-6BB0-44D9-97F6-9432889149C1}">
      <text>
        <r>
          <rPr>
            <sz val="10"/>
            <color indexed="81"/>
            <rFont val="Tahoma"/>
            <family val="2"/>
          </rPr>
          <t>BARRA DE PROGRESSO DO CRITÉRIO
PGs e Exigências da LV respondidas.</t>
        </r>
      </text>
    </comment>
    <comment ref="F4" authorId="0" shapeId="0" xr:uid="{2594B447-9B86-4D1D-9CA9-764A7715E998}">
      <text>
        <r>
          <rPr>
            <sz val="10"/>
            <color indexed="81"/>
            <rFont val="Arial"/>
            <family val="2"/>
          </rPr>
          <t>Percentual de Exigências da LV respondidas no Critério</t>
        </r>
      </text>
    </comment>
    <comment ref="I4" authorId="0" shapeId="0" xr:uid="{9F23CDF3-5BEC-46CC-881E-463DB3565393}">
      <text>
        <r>
          <rPr>
            <sz val="10"/>
            <color indexed="81"/>
            <rFont val="Arial"/>
            <family val="2"/>
          </rPr>
          <t>Percentual atendimento médio da LV do Critério.
Atendimento parcial contado como 50% do atendimento.</t>
        </r>
      </text>
    </comment>
    <comment ref="F7" authorId="0" shapeId="0" xr:uid="{6DC6421D-A561-4DD5-AF4D-C18EEA044904}">
      <text>
        <r>
          <rPr>
            <sz val="10"/>
            <color indexed="81"/>
            <rFont val="Arial"/>
            <family val="2"/>
          </rPr>
          <t>Percentual de exigências da LV respondidas no Item</t>
        </r>
      </text>
    </comment>
    <comment ref="I7" authorId="0" shapeId="0" xr:uid="{03CA2455-427B-4750-BD27-FC8EE1DC99B7}">
      <text>
        <r>
          <rPr>
            <sz val="10"/>
            <color indexed="81"/>
            <rFont val="Arial"/>
            <family val="2"/>
          </rPr>
          <t>Percentual atendimento médio da LV do Item.
Atendimento parcial contado como 50% do atendimento.</t>
        </r>
      </text>
    </comment>
    <comment ref="E8" authorId="0" shapeId="0" xr:uid="{13BD635F-91D1-4268-B049-9DD351657A39}">
      <text>
        <r>
          <rPr>
            <sz val="10"/>
            <color indexed="81"/>
            <rFont val="Tahoma"/>
            <family val="2"/>
          </rPr>
          <t>BARRA DE PROGRESSO DO ÍTEM
PGs e Exigências da LV respondidas.</t>
        </r>
      </text>
    </comment>
    <comment ref="L9" authorId="0" shapeId="0" xr:uid="{2E8E5F2C-A673-45AF-8A81-AEBCEE4DA77D}">
      <text>
        <r>
          <rPr>
            <sz val="10"/>
            <color indexed="81"/>
            <rFont val="Arial"/>
            <family val="2"/>
          </rPr>
          <t>% de atendimento médio da LV do PG</t>
        </r>
      </text>
    </comment>
    <comment ref="F11" authorId="0" shapeId="0" xr:uid="{7E25A864-B84A-403C-985D-ACD893FE98D2}">
      <text>
        <r>
          <rPr>
            <sz val="10"/>
            <color indexed="81"/>
            <rFont val="Arial"/>
            <family val="2"/>
          </rPr>
          <t>Preenchimento opcional nas linhas de PG (col D = 'PG')
Se preencher, informar "S" se todo ou parte do PG é atendido. Será resumido no Sumário de Gestão (SG).</t>
        </r>
      </text>
    </comment>
    <comment ref="L24" authorId="0" shapeId="0" xr:uid="{C080FE17-B772-4B92-8471-020662000F2C}">
      <text>
        <r>
          <rPr>
            <sz val="10"/>
            <color indexed="81"/>
            <rFont val="Arial"/>
            <family val="2"/>
          </rPr>
          <t>% de atendimento médio da LV do PG</t>
        </r>
      </text>
    </comment>
    <comment ref="L37" authorId="0" shapeId="0" xr:uid="{4ED2AF55-4E22-4859-B3A3-E1D335579CB0}">
      <text>
        <r>
          <rPr>
            <sz val="10"/>
            <color indexed="81"/>
            <rFont val="Arial"/>
            <family val="2"/>
          </rPr>
          <t>% de atendimento médio da LV do PG</t>
        </r>
      </text>
    </comment>
    <comment ref="L51" authorId="0" shapeId="0" xr:uid="{1A06B421-CC2B-41B7-A164-5D6FC530EAB1}">
      <text>
        <r>
          <rPr>
            <sz val="10"/>
            <color indexed="81"/>
            <rFont val="Arial"/>
            <family val="2"/>
          </rPr>
          <t>% de atendimento médio da LV do PG</t>
        </r>
      </text>
    </comment>
    <comment ref="F85" authorId="0" shapeId="0" xr:uid="{71C786D6-1A18-47A1-B235-5CC5252CE71D}">
      <text>
        <r>
          <rPr>
            <sz val="10"/>
            <color indexed="81"/>
            <rFont val="Arial"/>
            <family val="2"/>
          </rPr>
          <t>Percentual de exigências da LV respondidas no Item</t>
        </r>
      </text>
    </comment>
    <comment ref="I85" authorId="0" shapeId="0" xr:uid="{B51C89DE-D491-437D-A6CA-1B279E7ACB6B}">
      <text>
        <r>
          <rPr>
            <sz val="10"/>
            <color indexed="81"/>
            <rFont val="Arial"/>
            <family val="2"/>
          </rPr>
          <t>Percentual atendimento médio da LV do Item.
Atendimento parcial contado como 50% do atendimento.</t>
        </r>
      </text>
    </comment>
    <comment ref="E86" authorId="0" shapeId="0" xr:uid="{58AFD373-0979-4CA3-A075-D61EBCB75B12}">
      <text>
        <r>
          <rPr>
            <sz val="10"/>
            <color indexed="81"/>
            <rFont val="Tahoma"/>
            <family val="2"/>
          </rPr>
          <t>BARRA DE PROGRESSO DO ÍTEM
PGs e Exigências da LV respondidas.</t>
        </r>
      </text>
    </comment>
    <comment ref="L87" authorId="0" shapeId="0" xr:uid="{B1EE3E7D-1440-48F2-84E8-E2FF775ACD30}">
      <text>
        <r>
          <rPr>
            <sz val="10"/>
            <color indexed="81"/>
            <rFont val="Arial"/>
            <family val="2"/>
          </rPr>
          <t>% de atendimento médio da LV do PG</t>
        </r>
      </text>
    </comment>
    <comment ref="L96" authorId="0" shapeId="0" xr:uid="{6E6E5869-AE7B-47F3-A2AD-68259BF4E08C}">
      <text>
        <r>
          <rPr>
            <sz val="10"/>
            <color indexed="81"/>
            <rFont val="Arial"/>
            <family val="2"/>
          </rPr>
          <t>% de atendimento médio da LV do PG</t>
        </r>
      </text>
    </comment>
    <comment ref="F108" authorId="0" shapeId="0" xr:uid="{D7B1480E-78C9-4EEC-93EF-9ED768BA6641}">
      <text>
        <r>
          <rPr>
            <sz val="10"/>
            <color indexed="81"/>
            <rFont val="Arial"/>
            <family val="2"/>
          </rPr>
          <t>Percentual de exigências da LV respondidas no Item</t>
        </r>
      </text>
    </comment>
    <comment ref="I108" authorId="0" shapeId="0" xr:uid="{BDA750EB-690C-461B-9F75-687508BFD721}">
      <text>
        <r>
          <rPr>
            <sz val="10"/>
            <color indexed="81"/>
            <rFont val="Arial"/>
            <family val="2"/>
          </rPr>
          <t>Percentual atendimento médio da LV do Item.
Atendimento parcial contado como 50% do atendimento.</t>
        </r>
      </text>
    </comment>
    <comment ref="E109" authorId="0" shapeId="0" xr:uid="{BE8D24E5-7666-4367-BDC5-CBD19B0E0D5A}">
      <text>
        <r>
          <rPr>
            <sz val="10"/>
            <color indexed="81"/>
            <rFont val="Tahoma"/>
            <family val="2"/>
          </rPr>
          <t>BARRA DE PROGRESSO DO ÍTEM
PGs e Exigências da LV respondidas.</t>
        </r>
      </text>
    </comment>
    <comment ref="L110" authorId="0" shapeId="0" xr:uid="{DE24A403-B7C4-4580-A5E9-27148DC06929}">
      <text>
        <r>
          <rPr>
            <sz val="10"/>
            <color indexed="81"/>
            <rFont val="Arial"/>
            <family val="2"/>
          </rPr>
          <t>% de atendimento médio da LV do PG</t>
        </r>
      </text>
    </comment>
    <comment ref="L138" authorId="0" shapeId="0" xr:uid="{03C82EE1-20C3-48DC-A9E6-04F3D035BF05}">
      <text>
        <r>
          <rPr>
            <sz val="10"/>
            <color indexed="81"/>
            <rFont val="Arial"/>
            <family val="2"/>
          </rPr>
          <t>% de atendimento médio da LV do PG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Carlos Schauff</author>
  </authors>
  <commentList>
    <comment ref="A2" authorId="0" shapeId="0" xr:uid="{3975CB56-B9A1-4A6B-B049-9B960965ECE7}">
      <text>
        <r>
          <rPr>
            <sz val="9"/>
            <color indexed="81"/>
            <rFont val="Segoe UI"/>
            <family val="2"/>
          </rPr>
          <t>Reservado para cód das linhas de Critério, Item, PG</t>
        </r>
      </text>
    </comment>
    <comment ref="B2" authorId="0" shapeId="0" xr:uid="{375DBFD8-345E-46F3-8C55-81799A819378}">
      <text>
        <r>
          <rPr>
            <sz val="9"/>
            <color indexed="81"/>
            <rFont val="Arial"/>
            <family val="2"/>
          </rPr>
          <t>Reservado para indicar com "1" uma linha de LV ativa para o Nível da Capa.</t>
        </r>
      </text>
    </comment>
    <comment ref="C2" authorId="0" shapeId="0" xr:uid="{F0B26F83-3009-49A9-B599-0E6BB4C12B41}">
      <text>
        <r>
          <rPr>
            <sz val="9"/>
            <color indexed="81"/>
            <rFont val="Arial"/>
            <family val="2"/>
          </rPr>
          <t xml:space="preserve">Reservado para indicar o Nível em vigor na linha
0 = nível &lt;B&gt;
1 = nível &lt;1&gt;
2= nível &lt;2&gt;
3= nível &lt;3&gt;
Preenchido com 
base na coluna 
Cód. &lt;?&gt;
</t>
        </r>
      </text>
    </comment>
    <comment ref="D2" authorId="0" shapeId="0" xr:uid="{061B53A2-FD19-4100-A7E3-1779B94FBBF5}">
      <text>
        <r>
          <rPr>
            <sz val="9"/>
            <color indexed="81"/>
            <rFont val="Arial"/>
            <family val="2"/>
          </rPr>
          <t>Reservado para identificar onde começam exigências do nível &lt;?&gt; ou para identificar uma linha de PG ou para indicar o número da exigência na LV.</t>
        </r>
      </text>
    </comment>
    <comment ref="F2" authorId="0" shapeId="0" xr:uid="{96F3F664-6D17-41C1-9F4D-48D2CBFAA3FA}">
      <text>
        <r>
          <rPr>
            <sz val="10"/>
            <color indexed="81"/>
            <rFont val="Arial"/>
            <family val="2"/>
          </rPr>
          <t xml:space="preserve">"S" Sim, atende 
"N" Não atende ou Não aplicável justificado
"P" Atende parcialmente ou Atende parcialmente justificado (válido somente para LV)
Quando for "N" ou "P" justificados, se a justificativa for aceita ou comprovada em amostragem pelo EXAMINADOR, então a </t>
        </r>
        <r>
          <rPr>
            <b/>
            <sz val="10"/>
            <color indexed="81"/>
            <rFont val="Arial"/>
            <family val="2"/>
          </rPr>
          <t>Conf</t>
        </r>
        <r>
          <rPr>
            <sz val="10"/>
            <color indexed="81"/>
            <rFont val="Arial"/>
            <family val="2"/>
          </rPr>
          <t>irmação será "S", como se fosse integralmente atendida.  
Caso contrário, a confirmação será "N" ou "P".</t>
        </r>
      </text>
    </comment>
    <comment ref="G2" authorId="0" shapeId="0" xr:uid="{DC2188FF-020E-48B0-9502-4DB3680D88FC}">
      <text>
        <r>
          <rPr>
            <sz val="10"/>
            <color indexed="81"/>
            <rFont val="Arial"/>
            <family val="2"/>
          </rPr>
          <t xml:space="preserve">Preencher SOMENTE para justificar que toda exigência NÃO é aplicável, avaliando com "N", ou é parcialmente NÃO aplicável, avaliando com "P".
Se a justificativa for aceita ou comprovada em amostragem pelo EXAMINADOR, então a </t>
        </r>
        <r>
          <rPr>
            <b/>
            <sz val="10"/>
            <color indexed="81"/>
            <rFont val="Arial"/>
            <family val="2"/>
          </rPr>
          <t>Conf</t>
        </r>
        <r>
          <rPr>
            <sz val="10"/>
            <color indexed="81"/>
            <rFont val="Arial"/>
            <family val="2"/>
          </rPr>
          <t>irmação será "S", como se fosse integralmente atendida.  
Caso contrário, a confirmação será "N" ou "P".</t>
        </r>
      </text>
    </comment>
    <comment ref="I2" authorId="0" shapeId="0" xr:uid="{77721593-E7F2-4872-AFBD-22C9C692B5F4}">
      <text>
        <r>
          <rPr>
            <sz val="10"/>
            <color indexed="81"/>
            <rFont val="Tahoma"/>
            <family val="2"/>
          </rPr>
          <t>PARA USO DO EXAMINADOR 
Validar todas as Exigências com Justificativa
"S" Vale como integralmente atendida ou justificada
"P" Vale como parcialmente atendida e justificada
"N" Vale como não atendida
Exigência com SNP = "N" com justificativa aceita deve ganhar "S".
Exigência com SNP = "P" com  justificativa aceita deve ganhar "P".
Exigência com SNP = "S" ou "P" não comprovadas por amostragem, deve ganhar "N"</t>
        </r>
      </text>
    </comment>
    <comment ref="K2" authorId="0" shapeId="0" xr:uid="{BA64AA11-2696-4774-802A-4B9CD72C996D}">
      <text>
        <r>
          <rPr>
            <sz val="10"/>
            <color indexed="81"/>
            <rFont val="Arial"/>
            <family val="2"/>
          </rPr>
          <t>Pode ser usado para anotações sobre o PG, que será redigido no SG (Sumário de Gestão) no caso de uma candidatura.
No caso de linha referente à exigência da LV sintetizar a forma de atender, como lembrete para o caso de ser questionado pelo examinador.</t>
        </r>
      </text>
    </comment>
    <comment ref="E3" authorId="0" shapeId="0" xr:uid="{FC71FA80-3BD2-450E-A239-58307BA5B2A8}">
      <text>
        <r>
          <rPr>
            <sz val="10"/>
            <color indexed="81"/>
            <rFont val="Tahoma"/>
            <family val="2"/>
          </rPr>
          <t>BARRA DE PROGRESSO DO CRITÉRIO
PGs e Exigências da LV respondidas.</t>
        </r>
      </text>
    </comment>
    <comment ref="F4" authorId="0" shapeId="0" xr:uid="{0B1311A9-899F-44BE-8032-79E052430511}">
      <text>
        <r>
          <rPr>
            <sz val="10"/>
            <color indexed="81"/>
            <rFont val="Arial"/>
            <family val="2"/>
          </rPr>
          <t>Percentual de Exigências da LV respondidas no Critério</t>
        </r>
      </text>
    </comment>
    <comment ref="I4" authorId="0" shapeId="0" xr:uid="{FF323906-4FE5-4B11-8CE9-7110892C869F}">
      <text>
        <r>
          <rPr>
            <sz val="10"/>
            <color indexed="81"/>
            <rFont val="Arial"/>
            <family val="2"/>
          </rPr>
          <t>Percentual atendimento médio da LV do Critério.
Atendimento parcial contado como 50% do atendimento.</t>
        </r>
      </text>
    </comment>
    <comment ref="F7" authorId="0" shapeId="0" xr:uid="{0B22D413-BDD1-44D6-92BE-B68E91C39855}">
      <text>
        <r>
          <rPr>
            <sz val="10"/>
            <color indexed="81"/>
            <rFont val="Arial"/>
            <family val="2"/>
          </rPr>
          <t>Percentual de exigências da LV respondidas no Item</t>
        </r>
      </text>
    </comment>
    <comment ref="I7" authorId="0" shapeId="0" xr:uid="{3D4B1DF7-1157-4E0A-B251-37DEDD797B73}">
      <text>
        <r>
          <rPr>
            <sz val="10"/>
            <color indexed="81"/>
            <rFont val="Arial"/>
            <family val="2"/>
          </rPr>
          <t>Percentual atendimento médio da LV do Item.
Atendimento parcial contado como 50% do atendimento.</t>
        </r>
      </text>
    </comment>
    <comment ref="E8" authorId="0" shapeId="0" xr:uid="{32F47828-7092-48B2-AEEC-16E787B3D70E}">
      <text>
        <r>
          <rPr>
            <sz val="10"/>
            <color indexed="81"/>
            <rFont val="Tahoma"/>
            <family val="2"/>
          </rPr>
          <t>BARRA DE PROGRESSO DO ÍTEM
PGs e Exigências da LV respondidas.</t>
        </r>
      </text>
    </comment>
    <comment ref="L9" authorId="0" shapeId="0" xr:uid="{1C98B8BA-7964-4838-8286-573CCFDD1E74}">
      <text>
        <r>
          <rPr>
            <sz val="10"/>
            <color indexed="81"/>
            <rFont val="Arial"/>
            <family val="2"/>
          </rPr>
          <t>% de atendimento médio da LV do PG</t>
        </r>
      </text>
    </comment>
    <comment ref="F11" authorId="0" shapeId="0" xr:uid="{6E06D84E-A1C3-4633-9C40-280925348E48}">
      <text>
        <r>
          <rPr>
            <sz val="10"/>
            <color indexed="81"/>
            <rFont val="Arial"/>
            <family val="2"/>
          </rPr>
          <t>Preenchimento opcional nas linhas de PG (col D = 'PG')
Se preencher, informar "S" se todo ou parte do PG é atendido. Será resumido no Sumário de Gestão (SG).</t>
        </r>
      </text>
    </comment>
    <comment ref="L18" authorId="0" shapeId="0" xr:uid="{2EE69470-B67E-4E36-AB12-58B203A5BB4A}">
      <text>
        <r>
          <rPr>
            <sz val="10"/>
            <color indexed="81"/>
            <rFont val="Arial"/>
            <family val="2"/>
          </rPr>
          <t>% de atendimento médio da LV do PG</t>
        </r>
      </text>
    </comment>
    <comment ref="L25" authorId="0" shapeId="0" xr:uid="{2CC5B47E-668A-4C29-AFB1-314E6330A662}">
      <text>
        <r>
          <rPr>
            <sz val="10"/>
            <color indexed="81"/>
            <rFont val="Arial"/>
            <family val="2"/>
          </rPr>
          <t>% de atendimento médio da LV do PG</t>
        </r>
      </text>
    </comment>
    <comment ref="L32" authorId="0" shapeId="0" xr:uid="{84350D6D-47E9-48D1-A2F4-C6D3B4E1D38A}">
      <text>
        <r>
          <rPr>
            <sz val="10"/>
            <color indexed="81"/>
            <rFont val="Arial"/>
            <family val="2"/>
          </rPr>
          <t>% de atendimento médio da LV do PG</t>
        </r>
      </text>
    </comment>
    <comment ref="L43" authorId="0" shapeId="0" xr:uid="{01A22F81-46F5-45AC-BB9B-9E4A1D8AA154}">
      <text>
        <r>
          <rPr>
            <sz val="10"/>
            <color indexed="81"/>
            <rFont val="Arial"/>
            <family val="2"/>
          </rPr>
          <t>% de atendimento médio da LV do PG</t>
        </r>
      </text>
    </comment>
    <comment ref="L54" authorId="0" shapeId="0" xr:uid="{D4CA4846-2CA5-4BAD-A7CD-E221B462C6FD}">
      <text>
        <r>
          <rPr>
            <sz val="10"/>
            <color indexed="81"/>
            <rFont val="Arial"/>
            <family val="2"/>
          </rPr>
          <t>% de atendimento médio da LV do PG</t>
        </r>
      </text>
    </comment>
    <comment ref="L67" authorId="0" shapeId="0" xr:uid="{D702B979-37C7-4648-BE4E-F5B386B8F94D}">
      <text>
        <r>
          <rPr>
            <sz val="10"/>
            <color indexed="81"/>
            <rFont val="Arial"/>
            <family val="2"/>
          </rPr>
          <t>% de atendimento médio da LV do PG</t>
        </r>
      </text>
    </comment>
    <comment ref="F77" authorId="0" shapeId="0" xr:uid="{C13868B6-8900-4B7C-ABAE-F63A78736913}">
      <text>
        <r>
          <rPr>
            <sz val="10"/>
            <color indexed="81"/>
            <rFont val="Arial"/>
            <family val="2"/>
          </rPr>
          <t>Percentual de exigências da LV respondidas no Item</t>
        </r>
      </text>
    </comment>
    <comment ref="I77" authorId="0" shapeId="0" xr:uid="{98449FED-E74E-4DF1-ADA2-6500B3B36F7B}">
      <text>
        <r>
          <rPr>
            <sz val="10"/>
            <color indexed="81"/>
            <rFont val="Arial"/>
            <family val="2"/>
          </rPr>
          <t>Percentual atendimento médio da LV do Item.
Atendimento parcial contado como 50% do atendimento.</t>
        </r>
      </text>
    </comment>
    <comment ref="E78" authorId="0" shapeId="0" xr:uid="{BCBD3E06-EA4F-4AE8-9DB9-D83322ADD4EA}">
      <text>
        <r>
          <rPr>
            <sz val="10"/>
            <color indexed="81"/>
            <rFont val="Tahoma"/>
            <family val="2"/>
          </rPr>
          <t>BARRA DE PROGRESSO DO ÍTEM
PGs e Exigências da LV respondidas.</t>
        </r>
      </text>
    </comment>
    <comment ref="L79" authorId="0" shapeId="0" xr:uid="{9FEDADD9-BF63-4BB9-A806-C2301ACF7EC9}">
      <text>
        <r>
          <rPr>
            <sz val="10"/>
            <color indexed="81"/>
            <rFont val="Arial"/>
            <family val="2"/>
          </rPr>
          <t>% de atendimento médio da LV do PG</t>
        </r>
      </text>
    </comment>
    <comment ref="L98" authorId="0" shapeId="0" xr:uid="{B49B1075-0473-40A7-A412-7B19407013DF}">
      <text>
        <r>
          <rPr>
            <sz val="10"/>
            <color indexed="81"/>
            <rFont val="Arial"/>
            <family val="2"/>
          </rPr>
          <t>% de atendimento médio da LV do PG</t>
        </r>
      </text>
    </comment>
    <comment ref="L110" authorId="0" shapeId="0" xr:uid="{F682CC09-55E5-4F2F-9B80-6AADD76AAE79}">
      <text>
        <r>
          <rPr>
            <sz val="10"/>
            <color indexed="81"/>
            <rFont val="Arial"/>
            <family val="2"/>
          </rPr>
          <t>% de atendimento médio da LV do PG</t>
        </r>
      </text>
    </comment>
    <comment ref="L122" authorId="0" shapeId="0" xr:uid="{DF6C2366-DF12-4C48-AE6B-892540694965}">
      <text>
        <r>
          <rPr>
            <sz val="10"/>
            <color indexed="81"/>
            <rFont val="Arial"/>
            <family val="2"/>
          </rPr>
          <t>% de atendimento médio da LV do PG</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Carlos Schauff</author>
  </authors>
  <commentList>
    <comment ref="A2" authorId="0" shapeId="0" xr:uid="{E59365D1-2FAA-472D-80FA-8311BB4B11D5}">
      <text>
        <r>
          <rPr>
            <sz val="9"/>
            <color indexed="81"/>
            <rFont val="Segoe UI"/>
            <family val="2"/>
          </rPr>
          <t>Reservado para cód das linhas de Critério, Item, PG</t>
        </r>
      </text>
    </comment>
    <comment ref="B2" authorId="0" shapeId="0" xr:uid="{33978C22-F9D5-4FCF-9016-21BAD6817B64}">
      <text>
        <r>
          <rPr>
            <sz val="9"/>
            <color indexed="81"/>
            <rFont val="Arial"/>
            <family val="2"/>
          </rPr>
          <t>Reservado para indicar com "1" uma linha de LV ativa para o Nível da Capa.</t>
        </r>
      </text>
    </comment>
    <comment ref="C2" authorId="0" shapeId="0" xr:uid="{C8AC36AE-8B52-47D1-9AD6-22C28763320C}">
      <text>
        <r>
          <rPr>
            <sz val="9"/>
            <color indexed="81"/>
            <rFont val="Arial"/>
            <family val="2"/>
          </rPr>
          <t xml:space="preserve">Reservado para indicar o Nível em vigor na linha
0 = nível &lt;B&gt;
1 = nível &lt;1&gt;
2= nível &lt;2&gt;
3= nível &lt;3&gt;
Preenchido com 
base na coluna 
Cód. &lt;?&gt;
</t>
        </r>
      </text>
    </comment>
    <comment ref="D2" authorId="0" shapeId="0" xr:uid="{8E67A1DF-1A85-446F-BECE-5626B30FD25F}">
      <text>
        <r>
          <rPr>
            <sz val="9"/>
            <color indexed="81"/>
            <rFont val="Arial"/>
            <family val="2"/>
          </rPr>
          <t>Reservado para identificar onde começam exigências do nível &lt;?&gt; ou para identificar uma linha de PG ou para indicar o número da exigência na LV.</t>
        </r>
      </text>
    </comment>
    <comment ref="F2" authorId="0" shapeId="0" xr:uid="{67E038CF-6205-4407-AED0-0C158ED318EE}">
      <text>
        <r>
          <rPr>
            <sz val="10"/>
            <color indexed="81"/>
            <rFont val="Arial"/>
            <family val="2"/>
          </rPr>
          <t xml:space="preserve">"S" Sim, atende 
"N" Não atende ou Não aplicável justificado
"P" Atende parcialmente ou Atende parcialmente justificado (válido somente para LV)
Quando for "N" ou "P" justificados, se a justificativa for aceita ou comprovada em amostragem pelo EXAMINADOR, então a </t>
        </r>
        <r>
          <rPr>
            <b/>
            <sz val="10"/>
            <color indexed="81"/>
            <rFont val="Arial"/>
            <family val="2"/>
          </rPr>
          <t>Conf</t>
        </r>
        <r>
          <rPr>
            <sz val="10"/>
            <color indexed="81"/>
            <rFont val="Arial"/>
            <family val="2"/>
          </rPr>
          <t>irmação será "S", como se fosse integralmente atendida.  
Caso contrário, a confirmação será "N" ou "P".</t>
        </r>
      </text>
    </comment>
    <comment ref="G2" authorId="0" shapeId="0" xr:uid="{17ECD494-3B0B-46CF-A15C-4B4F56F7F6E6}">
      <text>
        <r>
          <rPr>
            <sz val="10"/>
            <color indexed="81"/>
            <rFont val="Arial"/>
            <family val="2"/>
          </rPr>
          <t xml:space="preserve">Preencher SOMENTE para justificar que toda exigência NÃO é aplicável, avaliando com "N", ou é parcialmente NÃO aplicável, avaliando com "P".
Se a justificativa for aceita ou comprovada em amostragem pelo EXAMINADOR, então a </t>
        </r>
        <r>
          <rPr>
            <b/>
            <sz val="10"/>
            <color indexed="81"/>
            <rFont val="Arial"/>
            <family val="2"/>
          </rPr>
          <t>Conf</t>
        </r>
        <r>
          <rPr>
            <sz val="10"/>
            <color indexed="81"/>
            <rFont val="Arial"/>
            <family val="2"/>
          </rPr>
          <t>irmação será "S", como se fosse integralmente atendida.  
Caso contrário, a confirmação será "N" ou "P".</t>
        </r>
      </text>
    </comment>
    <comment ref="I2" authorId="0" shapeId="0" xr:uid="{A28F929A-B1DE-449C-AFF6-4CEF3D27D26B}">
      <text>
        <r>
          <rPr>
            <sz val="10"/>
            <color indexed="81"/>
            <rFont val="Tahoma"/>
            <family val="2"/>
          </rPr>
          <t>PARA USO DO EXAMINADOR 
Validar todas as Exigências com Justificativa
"S" Vale como integralmente atendida ou justificada
"P" Vale como parcialmente atendida e justificada
"N" Vale como não atendida
Exigência com SNP = "N" com justificativa aceita deve ganhar "S".
Exigência com SNP = "P" com  justificativa aceita deve ganhar "P".
Exigência com SNP = "S" ou "P" não comprovadas por amostragem, deve ganhar "N"</t>
        </r>
      </text>
    </comment>
    <comment ref="K2" authorId="0" shapeId="0" xr:uid="{43F7CF0E-2090-46C2-8587-0A67D28C3ECA}">
      <text>
        <r>
          <rPr>
            <sz val="10"/>
            <color indexed="81"/>
            <rFont val="Arial"/>
            <family val="2"/>
          </rPr>
          <t>Pode ser usado para anotações sobre o PG, que será redigido no SG (Sumário de Gestão) no caso de uma candidatura.
No caso de linha referente à exigência da LV sintetizar a forma de atender, como lembrete para o caso de ser questionado pelo examinador.</t>
        </r>
      </text>
    </comment>
    <comment ref="E3" authorId="0" shapeId="0" xr:uid="{AD6DD3F7-48EC-42D8-B18B-9E58419FD4CA}">
      <text>
        <r>
          <rPr>
            <sz val="10"/>
            <color indexed="81"/>
            <rFont val="Tahoma"/>
            <family val="2"/>
          </rPr>
          <t>BARRA DE PROGRESSO DO CRITÉRIO
PGs e Exigências da LV respondidas.</t>
        </r>
      </text>
    </comment>
    <comment ref="F4" authorId="0" shapeId="0" xr:uid="{484F0325-9672-4516-A15B-AAEF85F3767C}">
      <text>
        <r>
          <rPr>
            <sz val="10"/>
            <color indexed="81"/>
            <rFont val="Arial"/>
            <family val="2"/>
          </rPr>
          <t>Percentual de Exigências da LV respondidas no Critério</t>
        </r>
      </text>
    </comment>
    <comment ref="I4" authorId="0" shapeId="0" xr:uid="{F060D912-CB9C-457D-AE36-94DC35658430}">
      <text>
        <r>
          <rPr>
            <sz val="10"/>
            <color indexed="81"/>
            <rFont val="Arial"/>
            <family val="2"/>
          </rPr>
          <t>Percentual atendimento médio da LV do Critério.
Atendimento parcial contado como 50% do atendimento.</t>
        </r>
      </text>
    </comment>
    <comment ref="F7" authorId="0" shapeId="0" xr:uid="{395853D3-6A71-45ED-A5FD-E485FE2ACF13}">
      <text>
        <r>
          <rPr>
            <sz val="10"/>
            <color indexed="81"/>
            <rFont val="Arial"/>
            <family val="2"/>
          </rPr>
          <t>Percentual de exigências da LV respondidas no Item</t>
        </r>
      </text>
    </comment>
    <comment ref="I7" authorId="0" shapeId="0" xr:uid="{2744570F-3966-4B74-A009-610CC9EDF04A}">
      <text>
        <r>
          <rPr>
            <sz val="10"/>
            <color indexed="81"/>
            <rFont val="Arial"/>
            <family val="2"/>
          </rPr>
          <t>Percentual atendimento médio da LV do Item.
Atendimento parcial contado como 50% do atendimento.</t>
        </r>
      </text>
    </comment>
    <comment ref="E8" authorId="0" shapeId="0" xr:uid="{34B14325-C2F8-4B98-9216-EE4C20DF8327}">
      <text>
        <r>
          <rPr>
            <sz val="10"/>
            <color indexed="81"/>
            <rFont val="Tahoma"/>
            <family val="2"/>
          </rPr>
          <t>BARRA DE PROGRESSO DO ÍTEM
PGs e Exigências da LV respondidas.</t>
        </r>
      </text>
    </comment>
    <comment ref="L9" authorId="0" shapeId="0" xr:uid="{5A9B32FA-8B46-4FC1-8C86-048713338714}">
      <text>
        <r>
          <rPr>
            <sz val="10"/>
            <color indexed="81"/>
            <rFont val="Arial"/>
            <family val="2"/>
          </rPr>
          <t>% de atendimento médio da LV do PG</t>
        </r>
      </text>
    </comment>
    <comment ref="F11" authorId="0" shapeId="0" xr:uid="{70256402-44E4-4520-A2C5-0E848F397519}">
      <text>
        <r>
          <rPr>
            <sz val="10"/>
            <color indexed="81"/>
            <rFont val="Arial"/>
            <family val="2"/>
          </rPr>
          <t>Preenchimento opcional nas linhas de PG (col D = 'PG')
Se preencher, informar "S" se todo ou parte do PG é atendido. Será resumido no Sumário de Gestão (SG).</t>
        </r>
      </text>
    </comment>
    <comment ref="L21" authorId="0" shapeId="0" xr:uid="{6B512433-C266-4071-BD01-E45E071A5F17}">
      <text>
        <r>
          <rPr>
            <sz val="10"/>
            <color indexed="81"/>
            <rFont val="Arial"/>
            <family val="2"/>
          </rPr>
          <t>% de atendimento médio da LV do PG</t>
        </r>
      </text>
    </comment>
    <comment ref="F42" authorId="0" shapeId="0" xr:uid="{D0AB7BDE-1536-4025-9A00-BB354F138B4B}">
      <text>
        <r>
          <rPr>
            <sz val="10"/>
            <color indexed="81"/>
            <rFont val="Arial"/>
            <family val="2"/>
          </rPr>
          <t>Percentual de exigências da LV respondidas no Item</t>
        </r>
      </text>
    </comment>
    <comment ref="I42" authorId="0" shapeId="0" xr:uid="{2353AFEB-0DD1-46FA-8B8A-208A00A84E45}">
      <text>
        <r>
          <rPr>
            <sz val="10"/>
            <color indexed="81"/>
            <rFont val="Arial"/>
            <family val="2"/>
          </rPr>
          <t>Percentual atendimento médio da LV do Item.
Atendimento parcial contado como 50% do atendimento.</t>
        </r>
      </text>
    </comment>
    <comment ref="E43" authorId="0" shapeId="0" xr:uid="{C4CF1C73-635B-44FE-BE28-67F7841153A2}">
      <text>
        <r>
          <rPr>
            <sz val="10"/>
            <color indexed="81"/>
            <rFont val="Tahoma"/>
            <family val="2"/>
          </rPr>
          <t>BARRA DE PROGRESSO DO ÍTEM
PGs e Exigências da LV respondidas.</t>
        </r>
      </text>
    </comment>
    <comment ref="L44" authorId="0" shapeId="0" xr:uid="{CF8B921D-9AEA-4A92-9D65-1717AF9E3348}">
      <text>
        <r>
          <rPr>
            <sz val="10"/>
            <color indexed="81"/>
            <rFont val="Arial"/>
            <family val="2"/>
          </rPr>
          <t>% de atendimento médio da LV do PG</t>
        </r>
      </text>
    </comment>
    <comment ref="L61" authorId="0" shapeId="0" xr:uid="{8DB365FF-E8E5-40C3-A008-A1D7A0711DB2}">
      <text>
        <r>
          <rPr>
            <sz val="10"/>
            <color indexed="81"/>
            <rFont val="Arial"/>
            <family val="2"/>
          </rPr>
          <t>% de atendimento médio da LV do PG</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Carlos Schauff</author>
  </authors>
  <commentList>
    <comment ref="A2" authorId="0" shapeId="0" xr:uid="{3A0915AF-1D1C-4D9B-9EDA-E05F39216DDB}">
      <text>
        <r>
          <rPr>
            <sz val="9"/>
            <color indexed="81"/>
            <rFont val="Segoe UI"/>
            <family val="2"/>
          </rPr>
          <t>Reservado para cód das linhas de Critério, Item, PG</t>
        </r>
      </text>
    </comment>
    <comment ref="B2" authorId="0" shapeId="0" xr:uid="{76D3912D-378A-4E34-B545-D5BF8DDFBE5D}">
      <text>
        <r>
          <rPr>
            <sz val="9"/>
            <color indexed="81"/>
            <rFont val="Arial"/>
            <family val="2"/>
          </rPr>
          <t>Reservado para indicar com "1" uma linha de LV ativa para o Nível da Capa.</t>
        </r>
      </text>
    </comment>
    <comment ref="C2" authorId="0" shapeId="0" xr:uid="{28FD310E-383A-45E1-ADFF-92E38BFA6867}">
      <text>
        <r>
          <rPr>
            <sz val="9"/>
            <color indexed="81"/>
            <rFont val="Arial"/>
            <family val="2"/>
          </rPr>
          <t xml:space="preserve">Reservado para indicar o Nível em vigor na linha
0 = nível &lt;B&gt;
1 = nível &lt;1&gt;
2= nível &lt;2&gt;
3= nível &lt;3&gt;
Preenchido com 
base na coluna 
Cód. &lt;?&gt;
</t>
        </r>
      </text>
    </comment>
    <comment ref="D2" authorId="0" shapeId="0" xr:uid="{2A3B3296-1C0A-425E-9D42-E871B6FFCEDB}">
      <text>
        <r>
          <rPr>
            <sz val="9"/>
            <color indexed="81"/>
            <rFont val="Arial"/>
            <family val="2"/>
          </rPr>
          <t>Reservado para identificar onde começam exigências do nível &lt;?&gt; ou para identificar uma linha de PG ou para indicar o número da exigência na LV.</t>
        </r>
      </text>
    </comment>
    <comment ref="F2" authorId="0" shapeId="0" xr:uid="{A6639249-EE00-4764-895A-8ED67CE52933}">
      <text>
        <r>
          <rPr>
            <sz val="10"/>
            <color indexed="81"/>
            <rFont val="Arial"/>
            <family val="2"/>
          </rPr>
          <t xml:space="preserve">"S" Sim, atende 
"N" Não atende ou Não aplicável justificado
"P" Atende parcialmente ou Atende parcialmente justificado (válido somente para LV)
Quando for "N" ou "P" justificados, se a justificativa for aceita ou comprovada em amostragem pelo EXAMINADOR, então a </t>
        </r>
        <r>
          <rPr>
            <b/>
            <sz val="10"/>
            <color indexed="81"/>
            <rFont val="Arial"/>
            <family val="2"/>
          </rPr>
          <t>Conf</t>
        </r>
        <r>
          <rPr>
            <sz val="10"/>
            <color indexed="81"/>
            <rFont val="Arial"/>
            <family val="2"/>
          </rPr>
          <t>irmação será "S", como se fosse integralmente atendida.  
Caso contrário, a confirmação será "N" ou "P".</t>
        </r>
      </text>
    </comment>
    <comment ref="G2" authorId="0" shapeId="0" xr:uid="{B10820E2-4983-4F5A-AE1C-1599506E3F23}">
      <text>
        <r>
          <rPr>
            <sz val="10"/>
            <color indexed="81"/>
            <rFont val="Arial"/>
            <family val="2"/>
          </rPr>
          <t xml:space="preserve">Preencher SOMENTE para justificar que toda exigência NÃO é aplicável, avaliando com "N", ou é parcialmente NÃO aplicável, avaliando com "P".
Se a justificativa for aceita ou comprovada em amostragem pelo EXAMINADOR, então a </t>
        </r>
        <r>
          <rPr>
            <b/>
            <sz val="10"/>
            <color indexed="81"/>
            <rFont val="Arial"/>
            <family val="2"/>
          </rPr>
          <t>Conf</t>
        </r>
        <r>
          <rPr>
            <sz val="10"/>
            <color indexed="81"/>
            <rFont val="Arial"/>
            <family val="2"/>
          </rPr>
          <t>irmação será "S", como se fosse integralmente atendida.  
Caso contrário, a confirmação será "N" ou "P".</t>
        </r>
      </text>
    </comment>
    <comment ref="I2" authorId="0" shapeId="0" xr:uid="{B7B8A3FC-1840-4239-8E77-932377168062}">
      <text>
        <r>
          <rPr>
            <sz val="10"/>
            <color indexed="81"/>
            <rFont val="Tahoma"/>
            <family val="2"/>
          </rPr>
          <t>PARA USO DO EXAMINADOR 
Validar todas as Exigências com Justificativa
"S" Vale como integralmente atendida ou justificada
"P" Vale como parcialmente atendida e justificada
"N" Vale como não atendida
Exigência com SNP = "N" com justificativa aceita deve ganhar "S".
Exigência com SNP = "P" com  justificativa aceita deve ganhar "P".
Exigência com SNP = "S" ou "P" não comprovadas por amostragem, deve ganhar "N"</t>
        </r>
      </text>
    </comment>
    <comment ref="K2" authorId="0" shapeId="0" xr:uid="{E8E0CCF9-308E-453C-A7D0-2310DF85C9A6}">
      <text>
        <r>
          <rPr>
            <sz val="10"/>
            <color indexed="81"/>
            <rFont val="Arial"/>
            <family val="2"/>
          </rPr>
          <t>Pode ser usado para anotações sobre o PG, que será redigido no SG (Sumário de Gestão) no caso de uma candidatura.
No caso de linha referente à exigência da LV sintetizar a forma de atender, como lembrete para o caso de ser questionado pelo examinador.</t>
        </r>
      </text>
    </comment>
    <comment ref="E3" authorId="0" shapeId="0" xr:uid="{6AA5446C-C0AB-4A68-A81C-ACEF42E67E59}">
      <text>
        <r>
          <rPr>
            <sz val="10"/>
            <color indexed="81"/>
            <rFont val="Tahoma"/>
            <family val="2"/>
          </rPr>
          <t>BARRA DE PROGRESSO DO CRITÉRIO
PGs e Exigências da LV respondidas.</t>
        </r>
      </text>
    </comment>
    <comment ref="F4" authorId="0" shapeId="0" xr:uid="{9FBB3654-2241-4C2D-830B-F28A44415FD3}">
      <text>
        <r>
          <rPr>
            <sz val="10"/>
            <color indexed="81"/>
            <rFont val="Arial"/>
            <family val="2"/>
          </rPr>
          <t>Percentual de Exigências da LV respondidas no Critério</t>
        </r>
      </text>
    </comment>
    <comment ref="I4" authorId="0" shapeId="0" xr:uid="{F2054F0D-01D3-44D1-A37E-1E7E8259AB19}">
      <text>
        <r>
          <rPr>
            <sz val="10"/>
            <color indexed="81"/>
            <rFont val="Arial"/>
            <family val="2"/>
          </rPr>
          <t>Percentual atendimento médio da LV do Critério.
Atendimento parcial contado como 50% do atendimento.</t>
        </r>
      </text>
    </comment>
    <comment ref="F7" authorId="0" shapeId="0" xr:uid="{937170F3-AE5B-4E53-98BC-C6CFF3A94D99}">
      <text>
        <r>
          <rPr>
            <sz val="10"/>
            <color indexed="81"/>
            <rFont val="Arial"/>
            <family val="2"/>
          </rPr>
          <t>Percentual de exigências da LV respondidas no Item</t>
        </r>
      </text>
    </comment>
    <comment ref="I7" authorId="0" shapeId="0" xr:uid="{C23BD971-04F1-46C5-9B03-2CDF26091B9F}">
      <text>
        <r>
          <rPr>
            <sz val="10"/>
            <color indexed="81"/>
            <rFont val="Arial"/>
            <family val="2"/>
          </rPr>
          <t>Percentual atendimento médio da LV do Item.
Atendimento parcial contado como 50% do atendimento.</t>
        </r>
      </text>
    </comment>
    <comment ref="E8" authorId="0" shapeId="0" xr:uid="{36DA4A1E-811B-4F6E-8968-E69A1EBC8621}">
      <text>
        <r>
          <rPr>
            <sz val="10"/>
            <color indexed="81"/>
            <rFont val="Tahoma"/>
            <family val="2"/>
          </rPr>
          <t>BARRA DE PROGRESSO DO ÍTEM
PGs e Exigências da LV respondidas.</t>
        </r>
      </text>
    </comment>
    <comment ref="L9" authorId="0" shapeId="0" xr:uid="{C4590B8A-F470-4549-8AF2-2FDA3D0FAEE7}">
      <text>
        <r>
          <rPr>
            <sz val="10"/>
            <color indexed="81"/>
            <rFont val="Arial"/>
            <family val="2"/>
          </rPr>
          <t>% de atendimento médio da LV do PG</t>
        </r>
      </text>
    </comment>
    <comment ref="F11" authorId="0" shapeId="0" xr:uid="{F7D1D7EF-438C-40F0-BE07-770F4657F452}">
      <text>
        <r>
          <rPr>
            <sz val="10"/>
            <color indexed="81"/>
            <rFont val="Arial"/>
            <family val="2"/>
          </rPr>
          <t>Preenchimento opcional nas linhas de PG (col D = 'PG')
Se preencher, informar "S" se todo ou parte do PG é atendido. Será resumido no Sumário de Gestão (SG).</t>
        </r>
      </text>
    </comment>
    <comment ref="L22" authorId="0" shapeId="0" xr:uid="{1590436D-523E-4C3A-B868-5EF1CDF36E28}">
      <text>
        <r>
          <rPr>
            <sz val="10"/>
            <color indexed="81"/>
            <rFont val="Arial"/>
            <family val="2"/>
          </rPr>
          <t>% de atendimento médio da LV do PG</t>
        </r>
      </text>
    </comment>
    <comment ref="F41" authorId="0" shapeId="0" xr:uid="{D8AF6019-30E6-4AE2-B97D-B51112F402DF}">
      <text>
        <r>
          <rPr>
            <sz val="10"/>
            <color indexed="81"/>
            <rFont val="Arial"/>
            <family val="2"/>
          </rPr>
          <t>Percentual de exigências da LV respondidas no Item</t>
        </r>
      </text>
    </comment>
    <comment ref="I41" authorId="0" shapeId="0" xr:uid="{5FBE959E-17DF-4B6E-9474-64A503F83B34}">
      <text>
        <r>
          <rPr>
            <sz val="10"/>
            <color indexed="81"/>
            <rFont val="Arial"/>
            <family val="2"/>
          </rPr>
          <t>Percentual atendimento médio da LV do Item.
Atendimento parcial contado como 50% do atendimento.</t>
        </r>
      </text>
    </comment>
    <comment ref="E42" authorId="0" shapeId="0" xr:uid="{4CC820A2-2833-4295-95F8-D2B686216596}">
      <text>
        <r>
          <rPr>
            <sz val="10"/>
            <color indexed="81"/>
            <rFont val="Tahoma"/>
            <family val="2"/>
          </rPr>
          <t>BARRA DE PROGRESSO DO ÍTEM
PGs e Exigências da LV respondidas.</t>
        </r>
      </text>
    </comment>
    <comment ref="L43" authorId="0" shapeId="0" xr:uid="{ECEA94E1-6526-4CD2-B99A-1A8A76319C6F}">
      <text>
        <r>
          <rPr>
            <sz val="10"/>
            <color indexed="81"/>
            <rFont val="Arial"/>
            <family val="2"/>
          </rPr>
          <t>% de atendimento médio da LV do PG</t>
        </r>
      </text>
    </comment>
    <comment ref="L61" authorId="0" shapeId="0" xr:uid="{0317C1F5-7F76-4402-A775-6C78C2ABD12D}">
      <text>
        <r>
          <rPr>
            <sz val="10"/>
            <color indexed="81"/>
            <rFont val="Arial"/>
            <family val="2"/>
          </rPr>
          <t>% de atendimento médio da LV do PG</t>
        </r>
      </text>
    </comment>
    <comment ref="F77" authorId="0" shapeId="0" xr:uid="{648205B9-5FC6-4ED9-8659-7AF0B4C29886}">
      <text>
        <r>
          <rPr>
            <sz val="10"/>
            <color indexed="81"/>
            <rFont val="Arial"/>
            <family val="2"/>
          </rPr>
          <t>Percentual de exigências da LV respondidas no Item</t>
        </r>
      </text>
    </comment>
    <comment ref="I77" authorId="0" shapeId="0" xr:uid="{9C9367AD-0A26-4065-9607-DDAE9A41655E}">
      <text>
        <r>
          <rPr>
            <sz val="10"/>
            <color indexed="81"/>
            <rFont val="Arial"/>
            <family val="2"/>
          </rPr>
          <t>Percentual atendimento médio da LV do Item.
Atendimento parcial contado como 50% do atendimento.</t>
        </r>
      </text>
    </comment>
    <comment ref="E78" authorId="0" shapeId="0" xr:uid="{CF702E7B-23D7-4C19-8240-1687536BA37D}">
      <text>
        <r>
          <rPr>
            <sz val="10"/>
            <color indexed="81"/>
            <rFont val="Tahoma"/>
            <family val="2"/>
          </rPr>
          <t>BARRA DE PROGRESSO DO ÍTEM
PGs e Exigências da LV respondidas.</t>
        </r>
      </text>
    </comment>
    <comment ref="L79" authorId="0" shapeId="0" xr:uid="{F7C54692-4C8D-4315-A9D3-BF0A37ACEF77}">
      <text>
        <r>
          <rPr>
            <sz val="10"/>
            <color indexed="81"/>
            <rFont val="Arial"/>
            <family val="2"/>
          </rPr>
          <t>% de atendimento médio da LV do PG</t>
        </r>
      </text>
    </comment>
    <comment ref="L99" authorId="0" shapeId="0" xr:uid="{B6531127-1A34-47C9-8963-487C4D41E76A}">
      <text>
        <r>
          <rPr>
            <sz val="10"/>
            <color indexed="81"/>
            <rFont val="Arial"/>
            <family val="2"/>
          </rPr>
          <t>% de atendimento médio da LV do PG</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Carlos Schauff</author>
  </authors>
  <commentList>
    <comment ref="A2" authorId="0" shapeId="0" xr:uid="{70F7D7EA-A37A-4150-9E70-5E262D82F95E}">
      <text>
        <r>
          <rPr>
            <sz val="9"/>
            <color indexed="81"/>
            <rFont val="Segoe UI"/>
            <family val="2"/>
          </rPr>
          <t>Reservado para cód das linhas de Critério, Item, PG</t>
        </r>
      </text>
    </comment>
    <comment ref="B2" authorId="0" shapeId="0" xr:uid="{B2B64122-B0AA-44A0-A313-8724F51CDC89}">
      <text>
        <r>
          <rPr>
            <sz val="9"/>
            <color indexed="81"/>
            <rFont val="Arial"/>
            <family val="2"/>
          </rPr>
          <t>Reservado para indicar com "1" uma linha de LV ativa para o Nível da Capa.</t>
        </r>
      </text>
    </comment>
    <comment ref="C2" authorId="0" shapeId="0" xr:uid="{586364B2-0680-4BEC-88C1-88D1CE124B3F}">
      <text>
        <r>
          <rPr>
            <sz val="9"/>
            <color indexed="81"/>
            <rFont val="Arial"/>
            <family val="2"/>
          </rPr>
          <t xml:space="preserve">Reservado para indicar o Nível em vigor na linha
0 = nível &lt;B&gt;
1 = nível &lt;1&gt;
2= nível &lt;2&gt;
3= nível &lt;3&gt;
Preenchido com 
base na coluna 
Cód. &lt;?&gt;
</t>
        </r>
      </text>
    </comment>
    <comment ref="D2" authorId="0" shapeId="0" xr:uid="{65DC716B-A832-4715-ADD6-01A5709591E3}">
      <text>
        <r>
          <rPr>
            <sz val="9"/>
            <color indexed="81"/>
            <rFont val="Arial"/>
            <family val="2"/>
          </rPr>
          <t>Reservado para identificar onde começam exigências do nível &lt;?&gt; ou para identificar uma linha de PG ou para indicar o número da exigência na LV.</t>
        </r>
      </text>
    </comment>
    <comment ref="F2" authorId="0" shapeId="0" xr:uid="{DC7D2A07-0937-4628-9E09-BBB8867EE237}">
      <text>
        <r>
          <rPr>
            <sz val="10"/>
            <color indexed="81"/>
            <rFont val="Arial"/>
            <family val="2"/>
          </rPr>
          <t xml:space="preserve">"S" Sim, atende 
"N" Não atende ou Não aplicável justificado
"P" Atende parcialmente ou Atende parcialmente justificado (válido somente para LV)
Quando for "N" ou "P" justificados, se a justificativa for aceita ou comprovada em amostragem pelo EXAMINADOR, então a </t>
        </r>
        <r>
          <rPr>
            <b/>
            <sz val="10"/>
            <color indexed="81"/>
            <rFont val="Arial"/>
            <family val="2"/>
          </rPr>
          <t>Conf</t>
        </r>
        <r>
          <rPr>
            <sz val="10"/>
            <color indexed="81"/>
            <rFont val="Arial"/>
            <family val="2"/>
          </rPr>
          <t>irmação será "S", como se fosse integralmente atendida.  
Caso contrário, a confirmação será "N" ou "P".</t>
        </r>
      </text>
    </comment>
    <comment ref="G2" authorId="0" shapeId="0" xr:uid="{8FF20B91-F3CB-432B-9B00-10C044AEFE82}">
      <text>
        <r>
          <rPr>
            <sz val="10"/>
            <color indexed="81"/>
            <rFont val="Arial"/>
            <family val="2"/>
          </rPr>
          <t xml:space="preserve">Preencher SOMENTE para justificar que toda exigência NÃO é aplicável, avaliando com "N", ou é parcialmente NÃO aplicável, avaliando com "P".
Se a justificativa for aceita ou comprovada em amostragem pelo EXAMINADOR, então a </t>
        </r>
        <r>
          <rPr>
            <b/>
            <sz val="10"/>
            <color indexed="81"/>
            <rFont val="Arial"/>
            <family val="2"/>
          </rPr>
          <t>Conf</t>
        </r>
        <r>
          <rPr>
            <sz val="10"/>
            <color indexed="81"/>
            <rFont val="Arial"/>
            <family val="2"/>
          </rPr>
          <t>irmação será "S", como se fosse integralmente atendida.  
Caso contrário, a confirmação será "N" ou "P".</t>
        </r>
      </text>
    </comment>
    <comment ref="I2" authorId="0" shapeId="0" xr:uid="{3FDDA925-390B-46BA-BCF3-F0BBF1635EFC}">
      <text>
        <r>
          <rPr>
            <sz val="10"/>
            <color indexed="81"/>
            <rFont val="Tahoma"/>
            <family val="2"/>
          </rPr>
          <t>PARA USO DO EXAMINADOR 
Validar todas as Exigências com Justificativa
"S" Vale como integralmente atendida ou justificada
"P" Vale como parcialmente atendida e justificada
"N" Vale como não atendida
Exigência com SNP = "N" com justificativa aceita deve ganhar "S".
Exigência com SNP = "P" com  justificativa aceita deve ganhar "P".
Exigência com SNP = "S" ou "P" não comprovadas por amostragem, deve ganhar "N"</t>
        </r>
      </text>
    </comment>
    <comment ref="K2" authorId="0" shapeId="0" xr:uid="{AC011579-8F07-46B5-B732-EFCA8EB705BD}">
      <text>
        <r>
          <rPr>
            <sz val="10"/>
            <color indexed="81"/>
            <rFont val="Arial"/>
            <family val="2"/>
          </rPr>
          <t>Pode ser usado para anotações sobre o PG, que será redigido no SG (Sumário de Gestão) no caso de uma candidatura.
No caso de linha referente à exigência da LV sintetizar a forma de atender, como lembrete para o caso de ser questionado pelo examinador.</t>
        </r>
      </text>
    </comment>
    <comment ref="E3" authorId="0" shapeId="0" xr:uid="{B0CBC68A-71D2-4A80-85A7-F37A24031969}">
      <text>
        <r>
          <rPr>
            <sz val="10"/>
            <color indexed="81"/>
            <rFont val="Tahoma"/>
            <family val="2"/>
          </rPr>
          <t>BARRA DE PROGRESSO DO CRITÉRIO
PGs e Exigências da LV respondidas.</t>
        </r>
      </text>
    </comment>
    <comment ref="F4" authorId="0" shapeId="0" xr:uid="{3B17DDE0-4F24-4A64-8EFD-6BF498F22EFC}">
      <text>
        <r>
          <rPr>
            <sz val="10"/>
            <color indexed="81"/>
            <rFont val="Arial"/>
            <family val="2"/>
          </rPr>
          <t>Percentual de Exigências da LV respondidas no Critério</t>
        </r>
      </text>
    </comment>
    <comment ref="I4" authorId="0" shapeId="0" xr:uid="{8136DB65-B1C0-46B5-9928-E77DD8361425}">
      <text>
        <r>
          <rPr>
            <sz val="10"/>
            <color indexed="81"/>
            <rFont val="Arial"/>
            <family val="2"/>
          </rPr>
          <t>Percentual atendimento médio da LV do Critério.
Atendimento parcial contado como 50% do atendimento.</t>
        </r>
      </text>
    </comment>
    <comment ref="F7" authorId="0" shapeId="0" xr:uid="{CC320C6C-78CF-4B10-9727-D6F25E81023C}">
      <text>
        <r>
          <rPr>
            <sz val="10"/>
            <color indexed="81"/>
            <rFont val="Arial"/>
            <family val="2"/>
          </rPr>
          <t>Percentual de exigências da LV respondidas no Item</t>
        </r>
      </text>
    </comment>
    <comment ref="I7" authorId="0" shapeId="0" xr:uid="{EBC9CA4B-3B2F-40F8-A456-C8BDB1830B73}">
      <text>
        <r>
          <rPr>
            <sz val="10"/>
            <color indexed="81"/>
            <rFont val="Arial"/>
            <family val="2"/>
          </rPr>
          <t>Percentual atendimento médio da LV do Item.
Atendimento parcial contado como 50% do atendimento.</t>
        </r>
      </text>
    </comment>
    <comment ref="E8" authorId="0" shapeId="0" xr:uid="{B838E43A-8CA8-45A4-8D9E-512A52CAD664}">
      <text>
        <r>
          <rPr>
            <sz val="10"/>
            <color indexed="81"/>
            <rFont val="Tahoma"/>
            <family val="2"/>
          </rPr>
          <t>BARRA DE PROGRESSO DO ÍTEM
PGs e Exigências da LV respondidas.</t>
        </r>
      </text>
    </comment>
    <comment ref="L9" authorId="0" shapeId="0" xr:uid="{3047E5C1-4A29-4725-A9F9-031CCCCC2856}">
      <text>
        <r>
          <rPr>
            <sz val="10"/>
            <color indexed="81"/>
            <rFont val="Arial"/>
            <family val="2"/>
          </rPr>
          <t>% de atendimento médio da LV do PG</t>
        </r>
      </text>
    </comment>
    <comment ref="F11" authorId="0" shapeId="0" xr:uid="{F6C9B151-045D-4762-A147-334EEB05104D}">
      <text>
        <r>
          <rPr>
            <sz val="10"/>
            <color indexed="81"/>
            <rFont val="Arial"/>
            <family val="2"/>
          </rPr>
          <t>Preenchimento opcional nas linhas de PG (col D = 'PG')
Se preencher, informar "S" se todo ou parte do PG é atendido. Será resumido no Sumário de Gestão (SG).</t>
        </r>
      </text>
    </comment>
    <comment ref="L26" authorId="0" shapeId="0" xr:uid="{3D3E4BBB-BA39-49AF-87E0-86A689FFD90D}">
      <text>
        <r>
          <rPr>
            <sz val="10"/>
            <color indexed="81"/>
            <rFont val="Arial"/>
            <family val="2"/>
          </rPr>
          <t>% de atendimento médio da LV do PG</t>
        </r>
      </text>
    </comment>
    <comment ref="L43" authorId="0" shapeId="0" xr:uid="{834EEE22-C4D6-4B04-B95D-8C062ADE0E2B}">
      <text>
        <r>
          <rPr>
            <sz val="10"/>
            <color indexed="81"/>
            <rFont val="Arial"/>
            <family val="2"/>
          </rPr>
          <t>% de atendimento médio da LV do PG</t>
        </r>
      </text>
    </comment>
    <comment ref="L63" authorId="0" shapeId="0" xr:uid="{11D15EBD-D213-4A90-ADF9-E08323978A47}">
      <text>
        <r>
          <rPr>
            <sz val="10"/>
            <color indexed="81"/>
            <rFont val="Arial"/>
            <family val="2"/>
          </rPr>
          <t>% de atendimento médio da LV do PG</t>
        </r>
      </text>
    </comment>
    <comment ref="L82" authorId="0" shapeId="0" xr:uid="{92F595A5-2120-4B90-87FE-4DE96CE7F3A9}">
      <text>
        <r>
          <rPr>
            <sz val="10"/>
            <color indexed="81"/>
            <rFont val="Arial"/>
            <family val="2"/>
          </rPr>
          <t>% de atendimento médio da LV do PG</t>
        </r>
      </text>
    </comment>
    <comment ref="F107" authorId="0" shapeId="0" xr:uid="{6E2D9B40-EE21-4709-96B4-176D3B897492}">
      <text>
        <r>
          <rPr>
            <sz val="10"/>
            <color indexed="81"/>
            <rFont val="Arial"/>
            <family val="2"/>
          </rPr>
          <t>Percentual de exigências da LV respondidas no Item</t>
        </r>
      </text>
    </comment>
    <comment ref="I107" authorId="0" shapeId="0" xr:uid="{62EAE24D-58D8-4F58-BBF5-E0534E8258B6}">
      <text>
        <r>
          <rPr>
            <sz val="10"/>
            <color indexed="81"/>
            <rFont val="Arial"/>
            <family val="2"/>
          </rPr>
          <t>Percentual atendimento médio da LV do Item.
Atendimento parcial contado como 50% do atendimento.</t>
        </r>
      </text>
    </comment>
    <comment ref="E108" authorId="0" shapeId="0" xr:uid="{BBC1A34D-7EF4-42AE-B083-9D51D7CCF11B}">
      <text>
        <r>
          <rPr>
            <sz val="10"/>
            <color indexed="81"/>
            <rFont val="Tahoma"/>
            <family val="2"/>
          </rPr>
          <t>BARRA DE PROGRESSO DO ÍTEM
PGs e Exigências da LV respondidas.</t>
        </r>
      </text>
    </comment>
    <comment ref="L109" authorId="0" shapeId="0" xr:uid="{9BB25CDC-F962-4217-BA89-2BD0351FD10F}">
      <text>
        <r>
          <rPr>
            <sz val="10"/>
            <color indexed="81"/>
            <rFont val="Arial"/>
            <family val="2"/>
          </rPr>
          <t>% de atendimento médio da LV do PG</t>
        </r>
      </text>
    </comment>
    <comment ref="L124" authorId="0" shapeId="0" xr:uid="{29BD5046-FCA4-4529-ADB3-542A2F6CACDA}">
      <text>
        <r>
          <rPr>
            <sz val="10"/>
            <color indexed="81"/>
            <rFont val="Arial"/>
            <family val="2"/>
          </rPr>
          <t>% de atendimento médio da LV do PG</t>
        </r>
      </text>
    </comment>
    <comment ref="L137" authorId="0" shapeId="0" xr:uid="{54CB8749-4FDC-4E06-AF53-AB7C3646A030}">
      <text>
        <r>
          <rPr>
            <sz val="10"/>
            <color indexed="81"/>
            <rFont val="Arial"/>
            <family val="2"/>
          </rPr>
          <t>% de atendimento médio da LV do PG</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Carlos Schauff</author>
  </authors>
  <commentList>
    <comment ref="A2" authorId="0" shapeId="0" xr:uid="{91B9563B-7962-4043-970C-BD0FDAF43C35}">
      <text>
        <r>
          <rPr>
            <sz val="9"/>
            <color indexed="81"/>
            <rFont val="Segoe UI"/>
            <family val="2"/>
          </rPr>
          <t>Reservado para cód das linhas de Critério, Item, PG</t>
        </r>
      </text>
    </comment>
    <comment ref="B2" authorId="0" shapeId="0" xr:uid="{AA34402A-1F6A-4FF3-8F0F-8D51D4A05225}">
      <text>
        <r>
          <rPr>
            <sz val="9"/>
            <color indexed="81"/>
            <rFont val="Arial"/>
            <family val="2"/>
          </rPr>
          <t>Reservado para indicar com "1" uma linha de LV ativa para o Nível da Capa.</t>
        </r>
      </text>
    </comment>
    <comment ref="C2" authorId="0" shapeId="0" xr:uid="{808BAA91-CD11-4697-AB67-A3D4810403BE}">
      <text>
        <r>
          <rPr>
            <sz val="9"/>
            <color indexed="81"/>
            <rFont val="Arial"/>
            <family val="2"/>
          </rPr>
          <t xml:space="preserve">Reservado para indicar o Nível em vigor na linha
0 = nível &lt;B&gt;
1 = nível &lt;1&gt;
2= nível &lt;2&gt;
3= nível &lt;3&gt;
Preenchido com 
base na coluna 
Cód. &lt;?&gt;
</t>
        </r>
      </text>
    </comment>
    <comment ref="D2" authorId="0" shapeId="0" xr:uid="{171F9E5C-6A00-4FAB-A0FE-12B03BE3E36F}">
      <text>
        <r>
          <rPr>
            <sz val="9"/>
            <color indexed="81"/>
            <rFont val="Arial"/>
            <family val="2"/>
          </rPr>
          <t>Reservado para identificar onde começam exigências do nível &lt;?&gt; ou para identificar uma linha de PG ou para indicar o número da exigência na LV.</t>
        </r>
      </text>
    </comment>
    <comment ref="F2" authorId="0" shapeId="0" xr:uid="{A0A5F18B-AD02-46E8-BC6F-7AE6B275F379}">
      <text>
        <r>
          <rPr>
            <sz val="10"/>
            <color indexed="81"/>
            <rFont val="Arial"/>
            <family val="2"/>
          </rPr>
          <t xml:space="preserve">"S" Sim, atende 
"N" Não atende ou Não aplicável justificado
"P" Atende parcialmente ou Atende parcialmente justificado (válido somente para LV)
Quando for "N" ou "P" justificados, se a justificativa for aceita ou comprovada em amostragem pelo EXAMINADOR, então a </t>
        </r>
        <r>
          <rPr>
            <b/>
            <sz val="10"/>
            <color indexed="81"/>
            <rFont val="Arial"/>
            <family val="2"/>
          </rPr>
          <t>Conf</t>
        </r>
        <r>
          <rPr>
            <sz val="10"/>
            <color indexed="81"/>
            <rFont val="Arial"/>
            <family val="2"/>
          </rPr>
          <t>irmação será "S", como se fosse integralmente atendida.  
Caso contrário, a confirmação será "N" ou "P".</t>
        </r>
      </text>
    </comment>
    <comment ref="G2" authorId="0" shapeId="0" xr:uid="{97728E03-6A54-418D-A9D1-B17E849F33B1}">
      <text>
        <r>
          <rPr>
            <sz val="10"/>
            <color indexed="81"/>
            <rFont val="Arial"/>
            <family val="2"/>
          </rPr>
          <t xml:space="preserve">Preencher SOMENTE para justificar que toda exigência NÃO é aplicável, avaliando com "N", ou é parcialmente NÃO aplicável, avaliando com "P".
Se a justificativa for aceita ou comprovada em amostragem pelo EXAMINADOR, então a </t>
        </r>
        <r>
          <rPr>
            <b/>
            <sz val="10"/>
            <color indexed="81"/>
            <rFont val="Arial"/>
            <family val="2"/>
          </rPr>
          <t>Conf</t>
        </r>
        <r>
          <rPr>
            <sz val="10"/>
            <color indexed="81"/>
            <rFont val="Arial"/>
            <family val="2"/>
          </rPr>
          <t>irmação será "S", como se fosse integralmente atendida.  
Caso contrário, a confirmação será "N" ou "P".</t>
        </r>
      </text>
    </comment>
    <comment ref="I2" authorId="0" shapeId="0" xr:uid="{B4B01B8C-836E-43A3-B2A7-FA0A147C14B8}">
      <text>
        <r>
          <rPr>
            <sz val="10"/>
            <color indexed="81"/>
            <rFont val="Tahoma"/>
            <family val="2"/>
          </rPr>
          <t>PARA USO DO EXAMINADOR 
Validar todas as Exigências com Justificativa
"S" Vale como integralmente atendida ou justificada
"P" Vale como parcialmente atendida e justificada
"N" Vale como não atendida
Exigência com SNP = "N" com justificativa aceita deve ganhar "S".
Exigência com SNP = "P" com  justificativa aceita deve ganhar "P".
Exigência com SNP = "S" ou "P" não comprovadas por amostragem, deve ganhar "N"</t>
        </r>
      </text>
    </comment>
    <comment ref="K2" authorId="0" shapeId="0" xr:uid="{33A68303-BC5B-44B3-AF6F-8DF40C9FA290}">
      <text>
        <r>
          <rPr>
            <sz val="10"/>
            <color indexed="81"/>
            <rFont val="Arial"/>
            <family val="2"/>
          </rPr>
          <t>Pode ser usado para anotações sobre o PG, que será redigido no SG (Sumário de Gestão) no caso de uma candidatura.
No caso de linha referente à exigência da LV sintetizar a forma de atender, como lembrete para o caso de ser questionado pelo examinador.</t>
        </r>
      </text>
    </comment>
    <comment ref="E3" authorId="0" shapeId="0" xr:uid="{39C57AD1-9C20-4F49-93FE-A6F2EB8EB5C6}">
      <text>
        <r>
          <rPr>
            <sz val="10"/>
            <color indexed="81"/>
            <rFont val="Tahoma"/>
            <family val="2"/>
          </rPr>
          <t>BARRA DE PROGRESSO DO CRITÉRIO
PGs e Exigências da LV respondidas.</t>
        </r>
      </text>
    </comment>
    <comment ref="F4" authorId="0" shapeId="0" xr:uid="{5E59A7A0-6E85-46F6-8BEE-68BDD043274D}">
      <text>
        <r>
          <rPr>
            <sz val="10"/>
            <color indexed="81"/>
            <rFont val="Arial"/>
            <family val="2"/>
          </rPr>
          <t>Percentual de Exigências da LV respondidas no Critério</t>
        </r>
      </text>
    </comment>
    <comment ref="I4" authorId="0" shapeId="0" xr:uid="{81A3AC81-543D-453E-ABBE-37B307A84CED}">
      <text>
        <r>
          <rPr>
            <sz val="10"/>
            <color indexed="81"/>
            <rFont val="Arial"/>
            <family val="2"/>
          </rPr>
          <t>Percentual atendimento médio da LV do Critério.
Atendimento parcial contado como 50% do atendimento.</t>
        </r>
      </text>
    </comment>
    <comment ref="F7" authorId="0" shapeId="0" xr:uid="{9DCC53DF-713B-40B9-A005-30E8E56E115F}">
      <text>
        <r>
          <rPr>
            <sz val="10"/>
            <color indexed="81"/>
            <rFont val="Arial"/>
            <family val="2"/>
          </rPr>
          <t>Percentual de exigências da LV respondidas no Item</t>
        </r>
      </text>
    </comment>
    <comment ref="I7" authorId="0" shapeId="0" xr:uid="{5594E8F2-D4F7-4299-8636-E63B5D8E385D}">
      <text>
        <r>
          <rPr>
            <sz val="10"/>
            <color indexed="81"/>
            <rFont val="Arial"/>
            <family val="2"/>
          </rPr>
          <t>Percentual atendimento médio da LV do Item.
Atendimento parcial contado como 50% do atendimento.</t>
        </r>
      </text>
    </comment>
    <comment ref="E8" authorId="0" shapeId="0" xr:uid="{B29CFE72-7F71-46F3-8144-88D58D92383B}">
      <text>
        <r>
          <rPr>
            <sz val="10"/>
            <color indexed="81"/>
            <rFont val="Tahoma"/>
            <family val="2"/>
          </rPr>
          <t>BARRA DE PROGRESSO DO ÍTEM
PGs e Exigências da LV respondidas.</t>
        </r>
      </text>
    </comment>
    <comment ref="L9" authorId="0" shapeId="0" xr:uid="{ADB78274-ECC3-41D5-A229-465A4F1D2FEB}">
      <text>
        <r>
          <rPr>
            <sz val="10"/>
            <color indexed="81"/>
            <rFont val="Arial"/>
            <family val="2"/>
          </rPr>
          <t>% de atendimento médio da LV do PG</t>
        </r>
      </text>
    </comment>
    <comment ref="F11" authorId="0" shapeId="0" xr:uid="{C6DE23D4-F3AF-40BA-842E-AC8EDC25B4B2}">
      <text>
        <r>
          <rPr>
            <sz val="10"/>
            <color indexed="81"/>
            <rFont val="Arial"/>
            <family val="2"/>
          </rPr>
          <t>Preenchimento opcional nas linhas de PG (col D = 'PG')
Se preencher, informar "S" se todo ou parte do PG é atendido. Será resumido no Sumário de Gestão (SG).</t>
        </r>
      </text>
    </comment>
    <comment ref="L17" authorId="0" shapeId="0" xr:uid="{5EEBE8A3-FB72-4B8D-8A78-1CF42F18D0CB}">
      <text>
        <r>
          <rPr>
            <sz val="10"/>
            <color indexed="81"/>
            <rFont val="Arial"/>
            <family val="2"/>
          </rPr>
          <t>% de atendimento médio da LV do PG</t>
        </r>
      </text>
    </comment>
    <comment ref="L52" authorId="0" shapeId="0" xr:uid="{9109754A-BD21-427C-A591-BA7AB3DBB09D}">
      <text>
        <r>
          <rPr>
            <sz val="10"/>
            <color indexed="81"/>
            <rFont val="Arial"/>
            <family val="2"/>
          </rPr>
          <t>% de atendimento médio da LV do PG</t>
        </r>
      </text>
    </comment>
    <comment ref="L69" authorId="0" shapeId="0" xr:uid="{0F0080E8-6651-40CB-A878-1DF3D000C9E6}">
      <text>
        <r>
          <rPr>
            <sz val="10"/>
            <color indexed="81"/>
            <rFont val="Arial"/>
            <family val="2"/>
          </rPr>
          <t>% de atendimento médio da LV do PG</t>
        </r>
      </text>
    </comment>
    <comment ref="F88" authorId="0" shapeId="0" xr:uid="{0FFA6663-4A09-4FC9-B65C-7362BB1DEF69}">
      <text>
        <r>
          <rPr>
            <sz val="10"/>
            <color indexed="81"/>
            <rFont val="Arial"/>
            <family val="2"/>
          </rPr>
          <t>Percentual de exigências da LV respondidas no Item</t>
        </r>
      </text>
    </comment>
    <comment ref="I88" authorId="0" shapeId="0" xr:uid="{7CD7798A-304A-45B3-BC67-13A8C4C23614}">
      <text>
        <r>
          <rPr>
            <sz val="10"/>
            <color indexed="81"/>
            <rFont val="Arial"/>
            <family val="2"/>
          </rPr>
          <t>Percentual atendimento médio da LV do Item.
Atendimento parcial contado como 50% do atendimento.</t>
        </r>
      </text>
    </comment>
    <comment ref="E89" authorId="0" shapeId="0" xr:uid="{49508668-BC65-4C4F-A4AD-7EA86AED3B20}">
      <text>
        <r>
          <rPr>
            <sz val="10"/>
            <color indexed="81"/>
            <rFont val="Tahoma"/>
            <family val="2"/>
          </rPr>
          <t>BARRA DE PROGRESSO DO ÍTEM
PGs e Exigências da LV respondidas.</t>
        </r>
      </text>
    </comment>
    <comment ref="L90" authorId="0" shapeId="0" xr:uid="{39420135-DC39-4BE3-976C-BA24B453965F}">
      <text>
        <r>
          <rPr>
            <sz val="10"/>
            <color indexed="81"/>
            <rFont val="Arial"/>
            <family val="2"/>
          </rPr>
          <t>% de atendimento médio da LV do PG</t>
        </r>
      </text>
    </comment>
    <comment ref="L104" authorId="0" shapeId="0" xr:uid="{22240B1B-4416-41CA-9D39-A5EA539D4E13}">
      <text>
        <r>
          <rPr>
            <sz val="10"/>
            <color indexed="81"/>
            <rFont val="Arial"/>
            <family val="2"/>
          </rPr>
          <t>% de atendimento médio da LV do PG</t>
        </r>
      </text>
    </comment>
    <comment ref="L125" authorId="0" shapeId="0" xr:uid="{DDC59C2E-3A51-4447-91D6-6B9CBA2E85A6}">
      <text>
        <r>
          <rPr>
            <sz val="10"/>
            <color indexed="81"/>
            <rFont val="Arial"/>
            <family val="2"/>
          </rPr>
          <t>% de atendimento médio da LV do PG</t>
        </r>
      </text>
    </comment>
    <comment ref="L138" authorId="0" shapeId="0" xr:uid="{8DED2B5F-422A-4E7A-84EA-A51848B6F23D}">
      <text>
        <r>
          <rPr>
            <sz val="10"/>
            <color indexed="81"/>
            <rFont val="Arial"/>
            <family val="2"/>
          </rPr>
          <t>% de atendimento médio da LV do PG</t>
        </r>
      </text>
    </comment>
    <comment ref="F152" authorId="0" shapeId="0" xr:uid="{1F802721-5045-4F02-9208-183E7F0147A9}">
      <text>
        <r>
          <rPr>
            <sz val="10"/>
            <color indexed="81"/>
            <rFont val="Arial"/>
            <family val="2"/>
          </rPr>
          <t>Percentual de exigências da LV respondidas no Item</t>
        </r>
      </text>
    </comment>
    <comment ref="I152" authorId="0" shapeId="0" xr:uid="{A40EA796-2FCF-4C21-8229-A2B44496066E}">
      <text>
        <r>
          <rPr>
            <sz val="10"/>
            <color indexed="81"/>
            <rFont val="Arial"/>
            <family val="2"/>
          </rPr>
          <t>Percentual atendimento médio da LV do Item.
Atendimento parcial contado como 50% do atendimento.</t>
        </r>
      </text>
    </comment>
    <comment ref="E153" authorId="0" shapeId="0" xr:uid="{7A21CE62-CE69-4AD0-B6CF-E4EB644BA7E4}">
      <text>
        <r>
          <rPr>
            <sz val="10"/>
            <color indexed="81"/>
            <rFont val="Tahoma"/>
            <family val="2"/>
          </rPr>
          <t>BARRA DE PROGRESSO DO ÍTEM
PGs e Exigências da LV respondidas.</t>
        </r>
      </text>
    </comment>
    <comment ref="L154" authorId="0" shapeId="0" xr:uid="{DABCADA7-0F4D-48A2-895D-1001AC56AB43}">
      <text>
        <r>
          <rPr>
            <sz val="10"/>
            <color indexed="81"/>
            <rFont val="Arial"/>
            <family val="2"/>
          </rPr>
          <t>% de atendimento médio da LV do PG</t>
        </r>
      </text>
    </comment>
    <comment ref="L168" authorId="0" shapeId="0" xr:uid="{1CB04273-8CA9-4DEC-BDE6-43DF4750B57B}">
      <text>
        <r>
          <rPr>
            <sz val="10"/>
            <color indexed="81"/>
            <rFont val="Arial"/>
            <family val="2"/>
          </rPr>
          <t>% de atendimento médio da LV do PG</t>
        </r>
      </text>
    </comment>
    <comment ref="L182" authorId="0" shapeId="0" xr:uid="{CE7702D5-8029-4EAC-B9D7-A9E3BC9417F4}">
      <text>
        <r>
          <rPr>
            <sz val="10"/>
            <color indexed="81"/>
            <rFont val="Arial"/>
            <family val="2"/>
          </rPr>
          <t>% de atendimento médio da LV do PG</t>
        </r>
      </text>
    </comment>
    <comment ref="L196" authorId="0" shapeId="0" xr:uid="{8415D11B-76C6-471A-96D8-60AAD694EF85}">
      <text>
        <r>
          <rPr>
            <sz val="10"/>
            <color indexed="81"/>
            <rFont val="Arial"/>
            <family val="2"/>
          </rPr>
          <t>% de atendimento médio da LV do PG</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Angela Sargaco</author>
  </authors>
  <commentList>
    <comment ref="A1" authorId="0" shapeId="0" xr:uid="{77FE9ACA-C650-4AF0-B572-EC3EDEEE24EB}">
      <text>
        <r>
          <rPr>
            <sz val="9"/>
            <color indexed="81"/>
            <rFont val="Segoe UI"/>
            <family val="2"/>
          </rPr>
          <t>Refere-se aos números que aparecem ao lado de palavras do texto, como notas de rodapé em sobrescrito no documento original. Nesta planilha aparecem no mesmo tamanho do texto.</t>
        </r>
      </text>
    </comment>
  </commentList>
</comments>
</file>

<file path=xl/sharedStrings.xml><?xml version="1.0" encoding="utf-8"?>
<sst xmlns="http://schemas.openxmlformats.org/spreadsheetml/2006/main" count="2133" uniqueCount="1010">
  <si>
    <t>CRITÉRIO 1 - LIDERANÇA</t>
  </si>
  <si>
    <t xml:space="preserve">Este Critério trata da gestão do desenvolvimento da cultura, governança e exercício da liderança, enfatizando seu papel para o desenvolvimento sustentável. </t>
  </si>
  <si>
    <t>1.1 Desenvolvimento da cultura</t>
  </si>
  <si>
    <t>a) Estabelecimento de valores e princípios e padrões de conduta</t>
  </si>
  <si>
    <t>&lt;B&gt;</t>
  </si>
  <si>
    <t>Sumarizar os valores e princípios e colar link para o código de conduta.</t>
  </si>
  <si>
    <t>&lt;1&gt;</t>
  </si>
  <si>
    <t>O canal de denúncia deve ser divulgado, para recebimento, avaliação e tratamento de atitudes eticamente suspeitas.</t>
  </si>
  <si>
    <t>O código de conduta deve ser anunciado ativamente para novos interlocutores da organização, com a profundidade requerida pelo tipo de relacionamento.</t>
  </si>
  <si>
    <t>&lt;2&gt;</t>
  </si>
  <si>
    <t>O tratamento de denúncias deve possibilitar que as partes envolvidas possam fornecer suas versões dos fatos e a conclusão do tratamento deve incluir retorno aos envolvidos.</t>
  </si>
  <si>
    <t>&lt;3&gt;</t>
  </si>
  <si>
    <t>A força de trabalho deve participar do estabelecimento de valores e princípios.</t>
  </si>
  <si>
    <t>As ocorrências ou mal-entendidos sobre o código de conduta devem ser analisadas por tipo para localizar as causas raízes e retroalimentar a melhoria do código.</t>
  </si>
  <si>
    <t>A adesão da força de trabalho aos valores e princípios e o conhecimento sobre o código de conduta devem ser avaliados por meio de indicadores.</t>
  </si>
  <si>
    <t>b) Promoção de mudanças culturais</t>
  </si>
  <si>
    <t>Exemplificar aspecto disfuncional que está sendo tratado ou declarar que não existe.</t>
  </si>
  <si>
    <t>A identificação de aspectos funcionais e disfuncionais da cultura organizacional deve ser feita com método que possibilite um olhar independente.</t>
  </si>
  <si>
    <t>As mudanças culturais de grande alcance devem ser incorporadas por meio da aplicação de metodologias participativas.</t>
  </si>
  <si>
    <t>Os recém integrados à força de trabalho, mais suscetíveis a percepção de particularidades da cultura, devem ser consultados sobre suas percepções.</t>
  </si>
  <si>
    <t>A aplicação de metodologias participativas nas mudanças culturais deve estimular a diversidade de ideias e a colaboração.</t>
  </si>
  <si>
    <t xml:space="preserve">1.2 Governança </t>
  </si>
  <si>
    <t>a) Estruturação da governança</t>
  </si>
  <si>
    <t>As diretrizes estabelecidas para a organização pelos responsáveis devem incluir políticas relativas à gestão e ao desenvolvimento sustentável.</t>
  </si>
  <si>
    <t>Os atos da direção devem ser controlados por instância independente e, quando necessário, incluir parecer com recomendações aos responsáveis.</t>
  </si>
  <si>
    <t>A prestação de contas aos responsáveis, à sociedade e outras partes interessadas aplicáveis, deve ter a autenticidade verificada.</t>
  </si>
  <si>
    <t>A prestação de contas deve incluir os resultados das ações de desenvolvimento sustentável.</t>
  </si>
  <si>
    <t xml:space="preserve">A instância controladora deve monitorar as sugestões e denúncias relevantes de partes interessadas e seu tratamento. </t>
  </si>
  <si>
    <t xml:space="preserve">A instância controladora deve monitorar os resultados das políticas de sustentabilidade, de segurança e saúde ocupacional e de segurança de informações. </t>
  </si>
  <si>
    <t>O veículo da prestação de contas das ações de desenvolvimento sustentável deve usar padrão reconhecido.</t>
  </si>
  <si>
    <t xml:space="preserve">b) Controle de riscos e conformidade </t>
  </si>
  <si>
    <t>Informar os riscos mais importantes que são acompanhados.</t>
  </si>
  <si>
    <t xml:space="preserve">A promoção da conformidade com diretrizes deve incluir a participação do nível operacional para prevenir desvios. </t>
  </si>
  <si>
    <t>Os planos de ação corretiva relativos a não conformidades regulatórias e com diretrizes devem incluir a melhoria dos mecanismos de controles internos.</t>
  </si>
  <si>
    <t>O nível de exposição a riscos e o nível de gravidade das não conformidades regulatórias e com diretrizes devem ser avaliados por meio de indicadores.</t>
  </si>
  <si>
    <t>1.3 Exercício da liderança</t>
  </si>
  <si>
    <t xml:space="preserve">a) Comunicação com partes interessadas </t>
  </si>
  <si>
    <t>Exemplificar dois fatos relevantes recentemente comunicados pela direção e o público alvo.</t>
  </si>
  <si>
    <t>Canais de manifestação de fácil acesso e responsivos, devem ser disponibilizados para os diferentes públicos.</t>
  </si>
  <si>
    <t>O acesso da força de trabalho à direção deve ser assegurado e os encontros da direção com níveis operacionais da força de trabalho devem ser disciplinados e regulares.</t>
  </si>
  <si>
    <t xml:space="preserve">As mídias sociais devem ser integradas e compatibilizadas com outros canais de manifestação. </t>
  </si>
  <si>
    <t>A comunicação institucional deve incluir a divulgação ativa de informações relevantes para os diferentes públicos, internos e externos, utilizando métodos compatíveis para alcançar os objetivos das mensagens.</t>
  </si>
  <si>
    <t xml:space="preserve">As manifestações recebidas nos canais devem ser analisadas e tratadas de acordo com critérios pré-estabelecidos que busquem assegurar pronta resposta aos autores, quando pertinente. </t>
  </si>
  <si>
    <t>Membros da direção devem ser preparados para se manifestar em nome da organização na imprensa ou mídias sociais.</t>
  </si>
  <si>
    <t xml:space="preserve">b) Tomada de decisão </t>
  </si>
  <si>
    <t xml:space="preserve">Tem a finalidade de deliberar, no sistema de liderança adequado, na alçada do líder ou de forma colegiada, acerca dos melhores rumos a seguir, utilizando informações e experiências. Também visa a assegurar a comunicação aos atores impactados pelas decisões tomadas, nos diferentes níveis e processos, e de garantir que essas ações sejam implementadas correta e tempestivamente.  </t>
  </si>
  <si>
    <t>As decisões colegiadas e compromissos associados são registrados e compartilhados com as partes comprometidas e afetadas por elas.</t>
  </si>
  <si>
    <t>O sistema de tomada de decisão colegiada deve ser disciplinado.</t>
  </si>
  <si>
    <t xml:space="preserve">Os compromissos decididos consensualmente devem ser monitorados. </t>
  </si>
  <si>
    <t xml:space="preserve">Os compromissos decididos consensualmente devem ser monitorados de forma integrada. </t>
  </si>
  <si>
    <t>Os responsáveis por compromissos vincendos devem ser alertados.</t>
  </si>
  <si>
    <t xml:space="preserve">CRITÉRIO 2 - ESTRATÉGIAS </t>
  </si>
  <si>
    <t>a) Definição da esfera de influência e objetivos</t>
  </si>
  <si>
    <t>A importância relativa (pesos) das interações para a organização e para as partes interessadas deve ser estabelecida.</t>
  </si>
  <si>
    <t xml:space="preserve">b) Mapeamento e tratamento de forças externas </t>
  </si>
  <si>
    <t>Os possíveis impactos das ameaças e oportunidades devem ser analisados e ponderados com a participação de gestores e profissionais seniores e uso de fontes de informação confiáveis.</t>
  </si>
  <si>
    <t>A identificação de ameaças e oportunidades deve considerar as detectadas no gerenciamento dos riscos externos e, quando aplicável ao perfil da organização, no acompanhamento dos planos oficiais de saneamento ambiental do poder concedente e de órgãos ambientais.</t>
  </si>
  <si>
    <t>A identificação de ameaças e oportunidades deve incluir a avaliação de tendências e cenários de longo prazo.</t>
  </si>
  <si>
    <t>As estratégias potenciais propostas devem ser avaliadas em termos de impacto econômico, social e ambiental estimado, para priorizar a integração entre elas.</t>
  </si>
  <si>
    <t>c) Compilação e tratamento das forças internas</t>
  </si>
  <si>
    <t>Citar exemplos de forças e fraquezas mais relevantes, atualmente consideradas.</t>
  </si>
  <si>
    <t>Os possíveis impactos das forças e fraquezas devem ser analisados e ponderados com a participação de gestores e profissionais.</t>
  </si>
  <si>
    <t>O estudo das forças e fraquezas deve incluir a avaliação de tendências e cenários de longo prazo.</t>
  </si>
  <si>
    <t xml:space="preserve">d) Consenso estratégico </t>
  </si>
  <si>
    <t>O consenso estratégico deve ser realizado com a participação de gestores e profissionais para estabelecer metas, alinhá-las entre as áreas e promover o comprometimento.</t>
  </si>
  <si>
    <t>As metas para os objetivos estratégicos devem incluir expectativas de alcance de resultados:</t>
  </si>
  <si>
    <t>A definição de indicadores para monitoramento de estratégias deve permitir a avaliação da competitividade do resultado.</t>
  </si>
  <si>
    <t>A estratégia potencial de mudança do modelo de negócio deve ser avaliada com vistas à possibilidade de melhorar os retornos.</t>
  </si>
  <si>
    <t>O horizonte de estabelecimento de metas deve ser compatível com o alcance da visão de futuro.</t>
  </si>
  <si>
    <t xml:space="preserve">2.2 Implementação das estratégias </t>
  </si>
  <si>
    <t xml:space="preserve">a) Definição de mudanças </t>
  </si>
  <si>
    <t>As mudanças necessárias, no conjunto de processos primários, de suporte, suprimento e econômico-financeiros, para acomodar as estratégias, devem ser estabelecidas de forma participativa.</t>
  </si>
  <si>
    <t>As formas de superar as dificuldades, incluindo barreiras culturais, decorrentes das estratégias formuladas devem ser analisadas e tratadas.</t>
  </si>
  <si>
    <t xml:space="preserve">b) Desdobramento dos planos </t>
  </si>
  <si>
    <t>Os planos estratégicos devem ser desdobrados para os fornecedores, quando aplicável.</t>
  </si>
  <si>
    <t>A direção deve assegurar a coerência entre os planos desdobrados das estratégias e o orçamento.</t>
  </si>
  <si>
    <t>Os responsáveis pelos planos devem ser alertados de compromissos vincendos.</t>
  </si>
  <si>
    <t>2.3 Análise de desempenho</t>
  </si>
  <si>
    <t xml:space="preserve">a) Medição e avaliação de resultados </t>
  </si>
  <si>
    <t>As informações dos indicadores estratégicos e operacionais devem ser atualizadas pelos responsáveis.</t>
  </si>
  <si>
    <t>b) Avaliação de progresso</t>
  </si>
  <si>
    <t xml:space="preserve">Visa a analisar a evolução dos planos e resultados estratégicos e operacionais, a deliberar sobre as causas prováveis associadas a resultados adversos e a definir contramedidas. </t>
  </si>
  <si>
    <t>O alcance de metas, o desempenho competitivo e o atendimento de requisitos de partes interessadas devem fazer parte da avaliação de progresso.</t>
  </si>
  <si>
    <t>As causas prováveis dos resultados desfavoráveis revelados pelos indicadores devem ser estudadas pelos responsáveis.</t>
  </si>
  <si>
    <t>As contramedidas alternativas aos resultados desfavoráveis devem ser analisadas pelos responsáveis para apoiar a tomada de decisão.</t>
  </si>
  <si>
    <t>CRITÉRIO 3 - CLIENTES</t>
  </si>
  <si>
    <t>Este Critério trata da gestão da atuação sustentável no mercado e da experiência sustentável promovida aos clientes da organização.</t>
  </si>
  <si>
    <t>3.1 Mercado e atuação sustentável</t>
  </si>
  <si>
    <t xml:space="preserve">a) Estudo do mercado </t>
  </si>
  <si>
    <t xml:space="preserve">b) Segmentação do mercado </t>
  </si>
  <si>
    <t>Entre as características similares utilizadas para segmentação, deve estar a predisposição, maior ou menor, da partição, em adquirir produtos sustentáveis e de preferir relacionar-se com organizações sustentáveis, para direcionar diferentes técnicas de abordagem.</t>
  </si>
  <si>
    <t xml:space="preserve">c) Definição dos clientes-alvo </t>
  </si>
  <si>
    <t xml:space="preserve">Visa a dar prioridade ao esforço de colocação de produtos, dirigido a nichos específicos dos segmentos e permitir uma adequação e oferta mais precisas de produtos e soluções. </t>
  </si>
  <si>
    <t xml:space="preserve">d) Conhecimento sobre os clientes-alvo </t>
  </si>
  <si>
    <t xml:space="preserve">e) Planejamento de experiências sustentáveis </t>
  </si>
  <si>
    <t xml:space="preserve">O planejamento deve traduzir os principais interesses de atuação sustentável com os clientes-alvo em requisitos de desempenho para o projeto de produtos e processos. </t>
  </si>
  <si>
    <t xml:space="preserve">Tem a finalidade de despertar o interesse de clientes-alvo por produtos da organização que os atendam e que contribuam para o desenvolvimento sustentável. </t>
  </si>
  <si>
    <t>A divulgação deve despertar o interesse de clientes-alvo por produtos que contribuam de alguma forma para o desenvolvimento sustentável em segmentos aplicáveis.</t>
  </si>
  <si>
    <t xml:space="preserve">g) Desenvolvimento de marcas sustentáveis </t>
  </si>
  <si>
    <t xml:space="preserve">Tem o propósito de criar credibilidade, admiração, confiança, preferência e imagem positiva na organização e seus produtos, especialmente no mercado-alvo. </t>
  </si>
  <si>
    <t>Citar qual é o principal posicionamento pretendido pela organização no mercado.</t>
  </si>
  <si>
    <t>A avaliação da reputação ou imagem pretendida (posicionamento) para a organização no mercado-alvo deve ser acompanhada por meio de indicador.</t>
  </si>
  <si>
    <t xml:space="preserve">3.2 Experiência sustentável </t>
  </si>
  <si>
    <t xml:space="preserve">As mídias sociais devem ser integradas e compatibilizadas com outros canais de manifestação dos clientes. </t>
  </si>
  <si>
    <t xml:space="preserve">A atribuição de prioridades das manifestações deve ser realizada com base em critérios. </t>
  </si>
  <si>
    <t>Os critérios de atribuição de prioridades devem incluir a confirmação de pertinência, por instância gestora, para as manifestações classificadas com alta prioridade na captação.</t>
  </si>
  <si>
    <t xml:space="preserve">As manifestações adversas de clientes, confirmadas com alta prioridade e as relativas à atuação socioambiental, devem ser alertadas preventivamente para direção. </t>
  </si>
  <si>
    <t xml:space="preserve">b) Resolutividade de manifestações </t>
  </si>
  <si>
    <t xml:space="preserve">Tem os objetivos de endereçar, solucionar, esclarecer e dar retorno ou possibilitar acompanhamento da situação das manifestações recebidas dos clientes e ações associadas, corretivas e preventivas, com agilidade compatível com a classificação e prioridade. </t>
  </si>
  <si>
    <t>Citar qual é a causa mais frequente de reclamação de cliente, a principal causa raiz e o que está sendo feito.</t>
  </si>
  <si>
    <t>A situação das ações associadas a manifestações sobre impactos socioambientais adversos deve ser reportada ou acompanhada pela direção.</t>
  </si>
  <si>
    <t xml:space="preserve">c) Avaliação da experiência do cliente </t>
  </si>
  <si>
    <t xml:space="preserve">Visa a conhecer a percepção dos clientes e eventuais intermediários quanto à sua experiência com a organização e os produtos recebidos e a obter informações que possam retroalimentar, com agilidade, a melhoria de produtos e processos. </t>
  </si>
  <si>
    <t xml:space="preserve">O acompanhamento ativo da experiência proporcionada a novos clientes e eventuais intermediários e clientes de novos produtos deve fazer parte da avaliação para se antecipar a problemas. </t>
  </si>
  <si>
    <t>A avaliação da percepção, pelos clientes e eventuais intermediários, da sustentabilidade dos produtos fornecidos pela organização e de seu compromisso com o desenvolvimento sustentável deve fazer parte da avaliação da experiência do cliente.</t>
  </si>
  <si>
    <t>A avaliação da percepção dos clientes e eventuais intermediários, sobre aspectos de sustentabilidade da organização, deve ser acompanhada por meio de indicadores.</t>
  </si>
  <si>
    <t>Tem a finalidade de tornar a experiência do cliente e eventuais intermediários mais valiosa para as partes, por meio do tratamento de oportunidades de melhoria convergentes e de inovações.</t>
  </si>
  <si>
    <t>Citar as principais formas de fidelização aplicadas aos principais tipos ou grupos de clientes.</t>
  </si>
  <si>
    <t>A identificação de oportunidades de melhoria, a partir da integração do conhecimento sobre os clientes-alvo e das manifestações e percepções de clientes, deve incluir a convergência com o desenvolvimento sustentável.</t>
  </si>
  <si>
    <t>A fidelização dos diferentes tipos ou grupos de clientes é avaliada por meio de indicador.</t>
  </si>
  <si>
    <t>CRITÉRIO 4 - SOCIEDADE</t>
  </si>
  <si>
    <t xml:space="preserve">a) Manutenção da legalidade </t>
  </si>
  <si>
    <t xml:space="preserve">Tem as finalidades de analisar e atender às leis, regulamentos e normas exigíveis da organização, de qualquer natureza, em todas as regiões de atuação, tempestivamente. </t>
  </si>
  <si>
    <t>Visa a avaliar e selecionar os códigos e normas da sociedade, de adesão voluntária pela organização (normas, modelos, pactos, compromissos e similares) de forma a buscar incorporar suas recomendações, principalmente para o desenvolvimento sustentável.</t>
  </si>
  <si>
    <t xml:space="preserve">As ações de contribuição para o desenvolvimento sustentável devem envolver parceiros ou redes para potencializar as ações, não gerar dependência exclusiva da organização e promover a boa imagem institucional. </t>
  </si>
  <si>
    <t>Deve existir padrão para avaliação do atendimento a códigos voluntários escolhidos e para buscar seu pleno atendimento.</t>
  </si>
  <si>
    <t>4.2 Segurança socioambiental</t>
  </si>
  <si>
    <t xml:space="preserve">a) Controle de impactos adversos </t>
  </si>
  <si>
    <t>As ações mitigadoras de impactos adversos devem incluir a educação dos envolvidos.</t>
  </si>
  <si>
    <t>A significância dos impactos adversos deve ser estabelecida com base em critérios compatíveis com sua realidade socioambiental interna e externa.</t>
  </si>
  <si>
    <t>As ações mitigadoras de impactos adversos devem promover a economia circular e, quando aplicável, o consumo responsável.</t>
  </si>
  <si>
    <t>Apresentar as metas para mitigar os principais impactos sociais e ambientais adversos, atuais e potenciais.</t>
  </si>
  <si>
    <t>O êxito na prevenção de impactos adversos deve ser avaliado por meio de indicador.</t>
  </si>
  <si>
    <t xml:space="preserve">b) Prontidão para emergências </t>
  </si>
  <si>
    <t>Tem a finalidade de manter a organização preparada para responder a potenciais emergências, associadas aos impactos adversos sociais e ambientais mais relevantes.</t>
  </si>
  <si>
    <t>A direção deve acompanhar o nível de prontidão de resposta às emergências que envolvem riscos à saúde e à vida da comunidade e de desastres ambientais e tornar públicos os pareceres independentes.</t>
  </si>
  <si>
    <t>A prontidão de resposta às emergências que envolvem riscos à saúde e à vida da comunidade e de desastres ambientais deve ser avaliada por meio de indicador.</t>
  </si>
  <si>
    <t>CRITÉRIO 5 - CONHECIMENTO, INOVAÇÃO E TECNOLOGIA</t>
  </si>
  <si>
    <t>5.1 Conhecimento essencial</t>
  </si>
  <si>
    <t xml:space="preserve">a) Mapeamento dos conhecimentos </t>
  </si>
  <si>
    <t>b) Internalização do conhecimento</t>
  </si>
  <si>
    <t xml:space="preserve">Devem ser realizados projetos em parceria em pesquisas acadêmicas que propiciam o desenvolvimento do conhecimento em prol da organização. </t>
  </si>
  <si>
    <t>As melhores práticas no mercado, de modelagem de negócios sustentáveis, devem ser monitoradas e avaliadas quanto à sua aplicabilidade.</t>
  </si>
  <si>
    <t>A internalização do conhecimento, incluindo sobre gestão, deve ser acompanhada por meio de indicadores.</t>
  </si>
  <si>
    <t>5.2 Inovação sustentável</t>
  </si>
  <si>
    <t xml:space="preserve">a) Fomento da inovação </t>
  </si>
  <si>
    <t>Citar duas inovações mais importantes, de qualquer tipo, incorporadas no último ano.</t>
  </si>
  <si>
    <t>As sugestões devem ser analisadas quanto aos graus de viabilidade e de benefício esperado, para definir prioridades.</t>
  </si>
  <si>
    <t>A análise das sugestões deve considerar a incorporação de tecnologia digital emergente e outras tecnologias que aumentem a criação de valor para os clientes e outras partes interessadas.</t>
  </si>
  <si>
    <t>As sugestões devem ser analisadas considerando o conhecimento sobre soluções para a mesma finalidade ou as melhores práticas de outras organizações.</t>
  </si>
  <si>
    <t xml:space="preserve">b) Experimentação em larga escala </t>
  </si>
  <si>
    <t xml:space="preserve">Tem o objetivo de manter uma carteira de pilotos ou experimentos ágeis, seguros e de baixo custo na organização para validar as sugestões de ideias com potencial de se converter em inovações em produtos e processos, enfatizando a gestão e a modelagem do negócio sustentável. </t>
  </si>
  <si>
    <t>Dar exemplo de um experimento ou piloto promissor, em estudos.</t>
  </si>
  <si>
    <t>A força de trabalho deve ser incentivada a propor para análise, juntamente com as sugestões, a descrição de pilotos ou experimentos participativos, que possam dar maior precisão ao resultado potencial da ideia.</t>
  </si>
  <si>
    <t>A experimentação deve priorizar a prototipagem, modelagem ou simulação em ambientes controlados que reproduzam com boa aproximação o ambiente real, a fim de reduzir custos de pesquisa e desenvolvimento.</t>
  </si>
  <si>
    <t>Os experimentos ou pilotos devem ter publicidade capaz de atrair pessoas que possam potencializar a criatividade.</t>
  </si>
  <si>
    <t>Os pilotos ou experimentos exitosos devem compor o acervo de inovações potenciais com retorno potencial.</t>
  </si>
  <si>
    <t>As lições aprendidas com pilotos ou experimentos, exitosos ou não, devem ser catalogadas juntamente com os resultados.</t>
  </si>
  <si>
    <t>A intensidade e êxito da experimentação devem ser avaliados por meio de indicadores.</t>
  </si>
  <si>
    <t xml:space="preserve">a) Desenvolvimento do negócio digital  </t>
  </si>
  <si>
    <t xml:space="preserve">A infraestrutura de tecnologia de informação e comunicação deve promover a efetividade da coleta de dados, processamento, armazenamento e acesso à informação. </t>
  </si>
  <si>
    <t xml:space="preserve">A evolução da tecnologia digital emergente, seu potencial e adversidades devem ser acompanhados no mercado, incluindo em outras organizações. </t>
  </si>
  <si>
    <t xml:space="preserve">A demanda por informações e as oportunidades e custos de incorporação de tecnologia digital emergente, devem ser analisadas a fim de se definir o escopo ótimo para projetos de informatização e de melhorias nos sistemas de informação existentes. </t>
  </si>
  <si>
    <t xml:space="preserve">A definição e desenvolvimento de soluções de informatização e de adaptação digital devem utilizar metodologia ágil compatível com o porte e tempestividade requerida. </t>
  </si>
  <si>
    <t xml:space="preserve">A opinião dos usuários e o conhecimento atualizado sobre melhores práticas de outras organizações devem ser utilizados para definição de prioridades de adaptação digital. </t>
  </si>
  <si>
    <t xml:space="preserve">As oportunidades que a tecnologia digital emergente oferece devem ser graduadas em termos de potencial e investimento e os planos de adaptação prioritários devem ser estabelecidos pelas áreas responsáveis. </t>
  </si>
  <si>
    <t xml:space="preserve">As mudanças decorrentes da introdução de novas soluções baseadas em tecnologia digital devem prevenir e tratar os impactos sociais das mudanças, incluindo recapacitar e realocar as pessoas, avaliar riscos e acompanhar as mudanças. </t>
  </si>
  <si>
    <t>Os administradores devem participar da definição de políticas e estabelecimento de metas de adaptação digital.</t>
  </si>
  <si>
    <t>A adaptação digital e a experiência digital de usuários devem ser avaliadas por meio de indicadores.</t>
  </si>
  <si>
    <t xml:space="preserve">b) Segurança digital  </t>
  </si>
  <si>
    <t xml:space="preserve">Tem a finalidade de manter um ambiente seguro de coleta, recebimento, tratamento, armazenamento, proteção e comunicação de informações no âmbito dos processos da organização. </t>
  </si>
  <si>
    <t>Citar o principal projeto em andamento relacionado com a segurança digital.</t>
  </si>
  <si>
    <t>Os riscos de segurança das informações devem ser tratados, havendo métodos para buscar assegurar a confidencialidade, a proteção, a atualização e a integridade das informações, bem como a continuidade dos serviços de informação, devido a panes ou em situações de emergência.</t>
  </si>
  <si>
    <t>A segurança contra risco de perda ou acesso indevido a informações deve ser avaliada por meio de testes de proteção e de recuperação.</t>
  </si>
  <si>
    <t xml:space="preserve">A infraestrutura de tecnologia de informação e comunicação deve promover a segurança das informações. </t>
  </si>
  <si>
    <t xml:space="preserve">A tecnologia digital emergente relativa à segurança de informações, seu potencial e adversidades devem ser acompanhados no mercado, incluindo em outras organizações. </t>
  </si>
  <si>
    <t>A integridade das informações deve ser promovida por meio de mecanismos de verificação de consistência preventiva, no recebimento ou entrada de dados, no armazenamento e geração de informações.</t>
  </si>
  <si>
    <t>CRITÉRIO 6 - PESSOAS</t>
  </si>
  <si>
    <t xml:space="preserve">Este Critério trata da gestão de equipes de alto desempenho e do desenvolvimento de líderes, enfatizando seu papel para o desenvolvimento sustentável.  </t>
  </si>
  <si>
    <t>6.1 Equipes de alto desempenho</t>
  </si>
  <si>
    <t>a) Estruturação das equipes</t>
  </si>
  <si>
    <t xml:space="preserve">Tem o objetivo de definir uma estrutura de pessoal otimizada a ser implementada, com perfis e competências necessárias definidas, para as pessoas atuarem com alta performance e com autonomia para autogerenciar e realizar melhorias. </t>
  </si>
  <si>
    <t>A criação de grupos multifuncionais deve ser feita com base em critérios pré-estabelecidos e com definição de objetivos e metas.</t>
  </si>
  <si>
    <t>O planejamento de quadro deve ser feito com perspectiva de aumento de produtividade no longo prazo.</t>
  </si>
  <si>
    <t>A autoridade dos responsáveis por processos transversais ou grupos multifuncionais, na estrutura adotada, deve ser definida.</t>
  </si>
  <si>
    <t>b) Composição de equipes</t>
  </si>
  <si>
    <t xml:space="preserve">Tem a finalidade de compor as equipes com pessoas que tenham o perfil e competências atuais e potenciais compatíveis com as necessidades definidas, de acordo com políticas de recrutamento, seleção e encarreiramento internos, de captação no mercado de trabalho, de diversidade, de inclusão social e de igualdade de oportunidade. </t>
  </si>
  <si>
    <t xml:space="preserve">Os candidatos recrutados e não selecionados devem ser informados do motivo.  </t>
  </si>
  <si>
    <t>Os recém-chegados para compor equipes devem ser preparados para exercer suas funções, técnicas e comportamentais.</t>
  </si>
  <si>
    <t>As equipes devem ser preparadas para receber recém-chegados que tenham alguma deficiência.</t>
  </si>
  <si>
    <t>Os recém-chegados para compor equipes devem ser integrados aos principais processos da organização e suas equipes.</t>
  </si>
  <si>
    <t>O período de experiência do recém-chegado deve ser finalizado com retroalimentação formal sobre o seu desempenho.</t>
  </si>
  <si>
    <t>A seleção de candidatos deve considerar as competências definidas para a posição atual e posições futuras.</t>
  </si>
  <si>
    <t>Os interesses e o potencial de encarreiramento do pessoal próprio devem ser mapeados com a participação das pessoas, que devem ser informadas das competências a serem desenvolvidas.</t>
  </si>
  <si>
    <t>Os programas de capacitação e desenvolvimento das pessoas devem proporcionar experiências práticas.</t>
  </si>
  <si>
    <t>As pessoas devem ser informadas sobre as competências em que devem se desenvolver prioritariamente.</t>
  </si>
  <si>
    <t>O desenvolvimento da carreira profissional das pessoas deve ser promovido de forma integrada, harmonizando interesses das pessoas e necessidades da organização no longo prazo.</t>
  </si>
  <si>
    <t>As pessoas devem ser incentivadas e possuir um plano de autodesenvolvimento.</t>
  </si>
  <si>
    <t>A organização deve aplicar métodos para reorientação de carreira, aconselhamento profissional ou aumento da empregabilidade de pessoas cujas funções têm maior risco de serem afetadas por mudanças.</t>
  </si>
  <si>
    <t xml:space="preserve">Tem as finalidades de buscar assegurar a integridade física e mental das pessoas, estabelecer fatores de desempenho associados à saúde e segurança ocupacional da força de trabalho, observando normas e as boas práticas. </t>
  </si>
  <si>
    <t>Citar quais e quando ocorreram os dois últimos acidentes com afastamento e as medidas preventivas desencadeadas.</t>
  </si>
  <si>
    <t>O desempenho do tratamento dos perigos e riscos relacionados à saúde e à segurança da força de trabalho deve ser avaliado por meio de indicadores.</t>
  </si>
  <si>
    <t>Os perigos e riscos à saúde e segurança devem ser mapeados e tratados com a participação da força de trabalho, considerando as mudanças do ambiente físico e das operações.</t>
  </si>
  <si>
    <t>A organização deve assegurar que o emprego de ferramentas ou equipamentos operados por pessoas e a execução de tarefas sejam acompanhados das respectivas medidas de proteção.</t>
  </si>
  <si>
    <t>A prontidão para emergências em acidentes com pessoas e de evacuação das instalações deve ser testada por meio de exercícios.</t>
  </si>
  <si>
    <t>Os acidentes com afastamento devem ser prontamente notificados à direção com as respectivas contramedidas em andamento.</t>
  </si>
  <si>
    <t>O bem-estar das pessoas fora do ambiente de trabalho, em trânsito ou em trabalho remoto deve ser acompanhado e orientado.</t>
  </si>
  <si>
    <t>A prontidão para emergências em acidentes com pessoas e de evacuação das instalações, reais ou em exercícios, deve ser avaliada por meio de indicadores reportados à direção.</t>
  </si>
  <si>
    <t>Os indicadores de desempenho relacionados ao tratamento dos perigos e riscos à saúde e à segurança da força de trabalho devem ser reportados à direção.</t>
  </si>
  <si>
    <t xml:space="preserve">Tem a finalidade de maximizar o comprometimento e disposição da força de trabalho para a alta performance e com o desenvolvimento sustentável. </t>
  </si>
  <si>
    <t>Citar as medidas abrangentes mais relevantes para melhoria do clima organizacional dos últimos dois anos.</t>
  </si>
  <si>
    <t>As principais necessidades, expectativas e predisposições das pessoas do mercado de trabalho que podem afetar o clima organizacional devem ser conhecidas para o desenvolvimento da comunicação e de programas de pessoal.</t>
  </si>
  <si>
    <t>O desempenho da otimização do clima organizacional deve ser avaliado por meio de indicadores abrangendo os fatores mais importantes.</t>
  </si>
  <si>
    <t>A definição do tratamento de aspectos que mais afetam o comprometimento, o bem-estar e a satisfação da força de trabalho deve ser feita com a responsabilização das lideranças e a participação das pessoas, de acordo com as principais insatisfações identificadas.</t>
  </si>
  <si>
    <t>a) Definição de competências de liderança</t>
  </si>
  <si>
    <t xml:space="preserve">Tem o objetivo de estabelecer os principais conhecimentos, habilidades e atitudes de liderança, que os gestores precisam ter ou adquirir, em seu nível, para promover o maior engajamento da equipe, contribuir para aumento da sustentabilidade de produtos e processos e obter alta performance. </t>
  </si>
  <si>
    <t>As competências relacionadas com o pensamento sistêmico devem integrar o conjunto de competências estabelecidas para liderança em todos os níveis.</t>
  </si>
  <si>
    <t>As competências de liderança para direção devem ser estabelecidas com a participação dos proprietários, mantenedores ou instituidores, ou seus representantes.</t>
  </si>
  <si>
    <t>O estabelecimento de competências para liderança deve considerar os líderes de grupos multifuncionais, temporários ou permanentes.</t>
  </si>
  <si>
    <t>b) Seleção de líderes e sucessores</t>
  </si>
  <si>
    <t xml:space="preserve">Visa a identificar líderes potenciais mais preparados para exercer ou desenvolver as competências exigidas para as posições de liderança atuais e futuras. </t>
  </si>
  <si>
    <t xml:space="preserve">A seleção de líderes e sucessores deve ser realizada com a participação ativa da direção e deve considerar resultados obtidos decorrentes da mobilização de pessoas em torno de objetivos. </t>
  </si>
  <si>
    <t xml:space="preserve">A seleção de líderes e sucessores deve validar a competência social atual e potencial para negociação e consenso.  </t>
  </si>
  <si>
    <t xml:space="preserve">Tem o objetivo de incorporar as competências exigidas para as posições de liderança atuais e futuras nos líderes e sucessores selecionados. </t>
  </si>
  <si>
    <t>O desenvolvimento de sucessores para qualquer nível deve incluir designações experimentais compatíveis com o nível almejado.</t>
  </si>
  <si>
    <t>A avaliação das competências de liderança de líderes e sucessores selecionados deve ser realizada e priorizada com a participação do avaliado.</t>
  </si>
  <si>
    <t>As competências de liderança com maior déficit devem ser tratadas com a participação dos respectivos líderes.</t>
  </si>
  <si>
    <t>O desenvolvimento de competências de liderança deve ser realizado com fixação de objetivos prioritários para cada pessoa e incorporação de novas habilidades.</t>
  </si>
  <si>
    <t xml:space="preserve">A avaliação e o desenvolvimento de competências de liderança deve ser parte integrante da responsabilidade de líderes de gestores. </t>
  </si>
  <si>
    <t>CRITÉRIO 7 - PROCESSOS</t>
  </si>
  <si>
    <t xml:space="preserve">Este Critério trata da gestão dos principais processos primários e de suporte, de fornecimento e econômico-financeiros, necessários para a criação de valor, para os clientes e demais partes interessadas, de forma coerente com o desenvolvimento sustentável. </t>
  </si>
  <si>
    <t>O conjunto de fatores de desempenho e respectivos indicadores devem incluir os relativos a ativos de infraestrutura operacional, quando forem críticos para o negócio, e os relativos ao desenvolvimento sustentável.</t>
  </si>
  <si>
    <t>Os projetos devem avaliar a incorporação de tecnologias emergentes que aumentem a criação de valor para os clientes, para a organização e para outras partes interessadas, em harmonia com o desenvolvimento sustentável.</t>
  </si>
  <si>
    <t>Os projetos devem buscar assegurar:</t>
  </si>
  <si>
    <t xml:space="preserve">Os projetos devem incluir parcerias com outras organizações para potencializar o desempenho de produtos e processos, incluindo a ecoeficiência e o tempo de ciclo de desenvolvimento. </t>
  </si>
  <si>
    <t>c) Monitoramento do desempenho dos processos</t>
  </si>
  <si>
    <t>Tem a finalidade de verificar se os padrões operacionais, essenciais para garantir a qualidade dos produtos e processos, estão sendo cumpridos e observando os fatores de desempenho estabelecidos no projeto.</t>
  </si>
  <si>
    <t>Os padrões operacionais, atualizados, devem ser de fácil consulta pelas pessoas executantes.</t>
  </si>
  <si>
    <t>Os eventos e lições aprendidas associados a ações corretivas devem ser compartilhados com todos os afetados pela ocorrência ou pelas ações corretivas.</t>
  </si>
  <si>
    <t>A aplicação e o monitoramento dos padrões operacionais devem ser agilizados com o emprego de tecnologia digital.</t>
  </si>
  <si>
    <t>Os eventos associados a ações corretivas devem ser compartilhados com outras áreas e partes interessadas aplicáveis, com potencial similar de impacto.</t>
  </si>
  <si>
    <t>O cumprimento de padrões das operações e o atendimento aos fatores de desempenho deve ser autogerenciado pelos executantes e deve ser apoiado por ferramentas de alerta preventivo sobre potenciais não conformidades.</t>
  </si>
  <si>
    <t>d) Análise e melhoria de processos e produtos</t>
  </si>
  <si>
    <t xml:space="preserve">Têm as finalidades de investigar oportunidades para otimizar as operações, priorizar e implementar ações de melhoria da performance, incluindo eco e socioeficiência, e de mitigação de riscos, bem como proporcionar mudanças nos padrões para que as melhorias sejam perenes. </t>
  </si>
  <si>
    <t>A análise e a melhoria devem ser realizadas de forma participativa.</t>
  </si>
  <si>
    <t>A análise e desenvolvimento de melhorias devem ser realizadas com apoio de metodologia, de forma integrada com outras áreas aplicáveis, e devem incluir os aspectos socioambientais.</t>
  </si>
  <si>
    <t>Os eventos e lições aprendidas associados às melhorias implementadas devem ser compartilhados com todos os envolvidos com o produto ou processo.</t>
  </si>
  <si>
    <t xml:space="preserve">A análise deve incluir a investigação comparativa de características de processos e produtos com finalidade similar em concorrentes ou outras organizações de referência, dentro ou fora do setor, escolhidas com critério que proporcione maior potencial de aprendizado. </t>
  </si>
  <si>
    <t>As melhorias potenciais devem ser avaliadas em termos de retornos econômicos e socioambientais para se estabelecer prioridades.</t>
  </si>
  <si>
    <t xml:space="preserve">As melhorias propostas devem avaliar o emprego de novas tecnologias e envolver representantes das partes interessadas mais afetadas. </t>
  </si>
  <si>
    <t>Os eventos associados a melhorias implementadas devem ser compartilhados com outras áreas e partes interessadas aplicáveis, com potencial de impacto.</t>
  </si>
  <si>
    <t>As oportunidades com potencial de melhorar o desempenho de fornecedores ou a satisfação dos clientes ou da comunidade, direta ou indiretamente, devem ter esse potencial confirmado e a melhoria deve ser efetivada com a participação dessas partes.</t>
  </si>
  <si>
    <t>7.2 Processos de fornecimento</t>
  </si>
  <si>
    <t xml:space="preserve">O impacto da captação de recursos naturais não renováveis deve ser minimizado e o meio ambiente de captação deve ser protegido com meios de restauração. </t>
  </si>
  <si>
    <t>Dar exemplo recente de substituição de insumo importante por outro mais sustentável.</t>
  </si>
  <si>
    <t>A qualificação de fornecedores, dos diferentes tipos, que estão aptos a fornecer, deve utilizar critérios de idoneidade, legalidade, qualidade, experiência, competitividade, segurança e saúde ocupacional de sua força de trabalho e algum compromisso com o desenvolvimento sustentável.</t>
  </si>
  <si>
    <t>A qualificação ou seleção de fornecedores deve possuir mecanismos de prevenção da corrupção.</t>
  </si>
  <si>
    <t xml:space="preserve">O estabelecimento de parcerias175 com fornecedores deve ser fundamentado em análise estratégica e de riscos. </t>
  </si>
  <si>
    <t>A qualificação profissional da força de trabalho dos fornecedores que atuam a serviço da organização executando operações perigosas, pré-determinadas para cada tipo de fornecimento, deve ser verificada.</t>
  </si>
  <si>
    <t xml:space="preserve">O estabelecimento de parcerias com fornecedores deve ser estimulado para desenvolvimento de inovações. </t>
  </si>
  <si>
    <t>As eventuais não conformidades detectadas e solicitação de ações corretivas devem ser prontamente notificadas aos fornecedores e acompanhadas.</t>
  </si>
  <si>
    <t>Os impactos de eventuais não conformidades detectadas, incluindo os custos para a organização associados a elas, devem ser prontamente notificados aos fornecedores.</t>
  </si>
  <si>
    <t>O rigor do monitoramento do fornecimento deve ser proporcional à frequência de ocorrências de não conformidades pelo fornecedor ou à existência de fatores de desempenho zero-erro.</t>
  </si>
  <si>
    <t>d)  Avaliação do fornecimento</t>
  </si>
  <si>
    <t>O resultado da avaliação dos fornecedores deve ser a eles informado, com indicação de oportunidades de melhoria aplicáveis.</t>
  </si>
  <si>
    <t xml:space="preserve">A força de trabalho dos fornecedores que atuam a serviço da organização deve ser engajada, comprovadamente, em procedimentos de proteção da saúde e segurança ocupacional e com as diretrizes a ela aplicável. </t>
  </si>
  <si>
    <t xml:space="preserve">A força de trabalho dos fornecedores que atua a serviço da organização deve ser engajada ativamente em princípios éticos, com direcionamento da respectiva liderança. </t>
  </si>
  <si>
    <t xml:space="preserve">A força de trabalho de fornecedores que atua a serviço da organização deve ser engajada ativamente com o desenvolvimento sustentável. </t>
  </si>
  <si>
    <t>Os fornecedores devem ser estimulados a buscar melhorias e inovações para aumentar a ecoeficiência e reduzir custos de seus produtos e processos.</t>
  </si>
  <si>
    <t>Tem a finalidade de estabelecer os fatores de desempenho mais importantes, internos e externos, que causam impacto adverso ou favorável na sustentabilidade econômica e financeira do negócio, a partir de requisitos de proprietários, mantenedores ou instituidores, outras partes interessadas e áreas internas, incluindo desdobrados de estratégias de desenvolvimento sustentável.</t>
  </si>
  <si>
    <t>Os administradores devem participar da definição de políticas e de revisão das metas de desempenho econômico-financeiro.</t>
  </si>
  <si>
    <t>Os fatores de desempenho mais importantes devem abranger a otimização dos custos das diversas operações e as responsabilidades pelo seu controle devem estar formalmente atribuídas.</t>
  </si>
  <si>
    <t xml:space="preserve">A concessão de créditos e as aplicações financeiras devem se submeter a políticas estabelecidas que reduzam o risco. </t>
  </si>
  <si>
    <t>O planejamento tributário deve ser otimizado considerando prazos de recolhimento de taxas e tributos, a cadeia de valor e de suprimento, aspectos geográficos, incentivos e outros.</t>
  </si>
  <si>
    <t>b) Projeção orçamentária</t>
  </si>
  <si>
    <t>Os administradores devem participar da aprovação da peça orçamentária e do monitoramento do desempenho econômico-financeiro com o objetivo de pactuá-los e acompanhá-los com transparência.</t>
  </si>
  <si>
    <t>As ações corretivas, preventivas e as oportunidades, decorrentes do controle orçamentário e da análise de performance devem ser registradas e acompanhadas.</t>
  </si>
  <si>
    <t>A elaboração e ajustes do orçamento devem ser participativos para aumentar o comprometimento e a assertividade e avaliar externalidades.</t>
  </si>
  <si>
    <t xml:space="preserve">As projeções de performance devem ser dinâmicas para possibilitar a antecipação de medidas de ajuste necessárias para buscar assegurar o cumprimento de compromissos com as partes interessadas e a otimização de resultados. </t>
  </si>
  <si>
    <t>Os gestores devem receber alertas antecipados a respeito de anomalias potenciais, incluindo de contabilização, dos resultados sob sua responsabilidade.</t>
  </si>
  <si>
    <t xml:space="preserve">c) Qualificação de investimentos </t>
  </si>
  <si>
    <t xml:space="preserve">Tem as finalidades de avaliar a viabilidade e retorno potencial dos investimentos, necessários para implementação das estratégias, para os resultados da organização, definir as fontes de recursos ideais e analisar o progresso e o retorno real dos investimentos realizados. </t>
  </si>
  <si>
    <t>Citar o principal investimento em andamento e a fonte de recurso.</t>
  </si>
  <si>
    <t>Os administradores devem participar da aprovação dos investimentos.</t>
  </si>
  <si>
    <t>A viabilidade dos investimentos deve ser estudada de forma participativa com base em estudos que considerem retornos econômicos e socioambientais.</t>
  </si>
  <si>
    <t>O controle do orçamento de investimentos deve ser utilizado para avaliar o progresso dos projetos.</t>
  </si>
  <si>
    <t>A competitividade de alternativas de fontes de recursos para investimentos deve ser acompanhada.</t>
  </si>
  <si>
    <t>As lições aprendidas, favoráveis e desfavoráveis, relativas a investimentos realizados devem ser registradas e compartilhadas.</t>
  </si>
  <si>
    <t>d) Equilíbrio do fluxo financeiro</t>
  </si>
  <si>
    <t>Tem por objetivo assegurar a disponibilidade de recursos financeiros para operacionalização das atividades da organização, com previsibilidade, otimizando critérios e seleção tempestiva de fontes de captação de capital de giro, de tomada de riscos financeiros, de políticas comerciais, de aplicações de caixa e de administração de créditos e recebimentos, em sincronia com as necessidades.</t>
  </si>
  <si>
    <t xml:space="preserve">A política de captação de recursos deve ser aprovada pelos administradores. </t>
  </si>
  <si>
    <t xml:space="preserve">Os impactos potenciais de mudanças na política comercial ou de gratuidades no equilíbrio do fluxo financeiro devem ser analisados antes de sua efetivação. </t>
  </si>
  <si>
    <t>A projeção de liquidez deve ser dinâmica e monitorada para possibilitar a antecipação de decisões referente à fonte de recursos financeiros.</t>
  </si>
  <si>
    <t>O controle e conciliação de recebíveis devem prevenir a inadimplência e a evasão de receitas.</t>
  </si>
  <si>
    <t>As políticas de concessão de créditos, captação de recursos e comercial devem incluir critérios que favoreçam o desenvolvimento sustentável.</t>
  </si>
  <si>
    <t>PG</t>
  </si>
  <si>
    <t>Nv</t>
  </si>
  <si>
    <t>Cód</t>
  </si>
  <si>
    <t xml:space="preserve">&gt;econômicos </t>
  </si>
  <si>
    <t xml:space="preserve">&gt;de clientes. </t>
  </si>
  <si>
    <t>&gt;ambientais</t>
  </si>
  <si>
    <t>&gt;de mercado</t>
  </si>
  <si>
    <t>&gt;de processos</t>
  </si>
  <si>
    <t>&gt;financeiros</t>
  </si>
  <si>
    <t>&gt;sociais</t>
  </si>
  <si>
    <t>&gt;de pessoas</t>
  </si>
  <si>
    <t>&gt;de ativos de infraestrutura operacional, quando aplicável</t>
  </si>
  <si>
    <t xml:space="preserve">&gt;de fornecimento </t>
  </si>
  <si>
    <t>&gt;de governança</t>
  </si>
  <si>
    <t>&gt;de recursos hídricos, quando aplicável</t>
  </si>
  <si>
    <t xml:space="preserve">&gt;sociais </t>
  </si>
  <si>
    <t xml:space="preserve">&gt;de ativos de infraestrutura operacional, quando aplicável </t>
  </si>
  <si>
    <t>&gt;de fornecimento</t>
  </si>
  <si>
    <t>&gt;de recursos hídricos, quando aplicável.</t>
  </si>
  <si>
    <t xml:space="preserve">&gt;econômicos. </t>
  </si>
  <si>
    <t>Nível:</t>
  </si>
  <si>
    <t>Organiz.:</t>
  </si>
  <si>
    <t>&gt;a confiabilidade dos produtos e processos;</t>
  </si>
  <si>
    <t>Memória</t>
  </si>
  <si>
    <t>&gt;o emprego de matérias-primas, insumos e ativos de infraestrutura operacional eco e socioeficientes;</t>
  </si>
  <si>
    <t>&gt;a preservação e recuperação do meio ambiente;</t>
  </si>
  <si>
    <t>&gt;a eficiência energética, incluindo uso de fontes renováveis;</t>
  </si>
  <si>
    <t>7.1 Processos primários e de suporte</t>
  </si>
  <si>
    <t>Estatísticas</t>
  </si>
  <si>
    <t>Exigs LV</t>
  </si>
  <si>
    <t>Critério</t>
  </si>
  <si>
    <t>Total</t>
  </si>
  <si>
    <t>PGs Tots</t>
  </si>
  <si>
    <t>\</t>
  </si>
  <si>
    <t xml:space="preserve">6 PESSOAS </t>
  </si>
  <si>
    <t xml:space="preserve">7 PROCESSOS </t>
  </si>
  <si>
    <t>7.3 Processos econômico-financeiros</t>
  </si>
  <si>
    <t xml:space="preserve">Subtotal </t>
  </si>
  <si>
    <t>Desenvolvido por</t>
  </si>
  <si>
    <t>Critérios, Itens e Processos Gerenciais</t>
  </si>
  <si>
    <t xml:space="preserve">1 LIDERANÇA </t>
  </si>
  <si>
    <t>1.2 Governança</t>
  </si>
  <si>
    <t xml:space="preserve">2 ESTRATÉGIAS </t>
  </si>
  <si>
    <t>2.1 Manutenção de estratégias sustentáveis</t>
  </si>
  <si>
    <t>2.2 Implementação das estratégias</t>
  </si>
  <si>
    <t xml:space="preserve">3 CLIENTES </t>
  </si>
  <si>
    <t>3.2 Experiência sustentável</t>
  </si>
  <si>
    <t>4 SOCIEDADE</t>
  </si>
  <si>
    <t>4.1 Responsabilidade socioambiental</t>
  </si>
  <si>
    <t>5 CONHECIMENTO, INOVAÇÃO E TECNOLOGIA</t>
  </si>
  <si>
    <t>5.3 Adaptação digital</t>
  </si>
  <si>
    <t>Progresso</t>
  </si>
  <si>
    <r>
      <t xml:space="preserve">2.3 </t>
    </r>
    <r>
      <rPr>
        <sz val="10"/>
        <color theme="1"/>
        <rFont val="Arial"/>
        <family val="2"/>
      </rPr>
      <t xml:space="preserve">Análise </t>
    </r>
    <r>
      <rPr>
        <sz val="10"/>
        <color rgb="FF000000"/>
        <rFont val="Arial"/>
        <family val="2"/>
      </rPr>
      <t xml:space="preserve">de </t>
    </r>
    <r>
      <rPr>
        <sz val="10"/>
        <color theme="1"/>
        <rFont val="Arial"/>
        <family val="2"/>
      </rPr>
      <t>desempenho</t>
    </r>
  </si>
  <si>
    <t>CNPJ:</t>
  </si>
  <si>
    <t>Exigências que aparecerem em vermelho são de outro Nível e não devem ser respondidas.</t>
  </si>
  <si>
    <r>
      <t xml:space="preserve">Visa a enfatizar a filosofia e direcionamento valorizados pela organização para poder realizar sua visão de futuro, com desenvolvimento sustentável, incluindo a observância a padrões de conduta ética no ambiente em que opera </t>
    </r>
    <r>
      <rPr>
        <b/>
        <sz val="10"/>
        <color rgb="FF0000CC"/>
        <rFont val="Calibri"/>
        <family val="2"/>
        <scheme val="minor"/>
      </rPr>
      <t>e faz negócios</t>
    </r>
    <r>
      <rPr>
        <b/>
        <sz val="10"/>
        <color theme="1"/>
        <rFont val="Calibri"/>
        <family val="2"/>
        <scheme val="minor"/>
      </rPr>
      <t xml:space="preserve">. </t>
    </r>
  </si>
  <si>
    <r>
      <t xml:space="preserve">Os valores e princípios devem explicitar o compromisso com o desenvolvimento sustentável </t>
    </r>
    <r>
      <rPr>
        <b/>
        <sz val="11"/>
        <color rgb="FF0000CC"/>
        <rFont val="Calibri"/>
        <family val="2"/>
        <scheme val="minor"/>
      </rPr>
      <t>e foco no cliente</t>
    </r>
    <r>
      <rPr>
        <b/>
        <sz val="11"/>
        <color theme="1"/>
        <rFont val="Calibri"/>
        <family val="2"/>
        <scheme val="minor"/>
      </rPr>
      <t>.</t>
    </r>
  </si>
  <si>
    <r>
      <rPr>
        <b/>
        <sz val="11"/>
        <color rgb="FF0000CC"/>
        <rFont val="Calibri"/>
        <family val="2"/>
        <scheme val="minor"/>
      </rPr>
      <t xml:space="preserve">Os valores e princípios e o código de conduta ética devem ser comunicados </t>
    </r>
    <r>
      <rPr>
        <b/>
        <sz val="11"/>
        <rFont val="Calibri"/>
        <family val="2"/>
        <scheme val="minor"/>
      </rPr>
      <t>interna</t>
    </r>
    <r>
      <rPr>
        <b/>
        <sz val="11"/>
        <color rgb="FF0000CC"/>
        <rFont val="Calibri"/>
        <family val="2"/>
        <scheme val="minor"/>
      </rPr>
      <t xml:space="preserve">mente e divulgados </t>
    </r>
    <r>
      <rPr>
        <b/>
        <sz val="11"/>
        <rFont val="Calibri"/>
        <family val="2"/>
        <scheme val="minor"/>
      </rPr>
      <t>externamente, em locais e situações importantes.</t>
    </r>
  </si>
  <si>
    <r>
      <rPr>
        <b/>
        <sz val="11"/>
        <color rgb="FF0000CC"/>
        <rFont val="Calibri"/>
        <family val="2"/>
        <scheme val="minor"/>
      </rPr>
      <t>A direção deve se comprometer com a comunicação dos</t>
    </r>
    <r>
      <rPr>
        <b/>
        <sz val="11"/>
        <color theme="1"/>
        <rFont val="Calibri"/>
        <family val="2"/>
        <scheme val="minor"/>
      </rPr>
      <t xml:space="preserve"> valores e princípios</t>
    </r>
  </si>
  <si>
    <r>
      <rPr>
        <b/>
        <sz val="11"/>
        <color rgb="FF0000CC"/>
        <rFont val="Calibri"/>
        <family val="2"/>
        <scheme val="minor"/>
      </rPr>
      <t xml:space="preserve">A divulgação </t>
    </r>
    <r>
      <rPr>
        <b/>
        <sz val="11"/>
        <color theme="1"/>
        <rFont val="Calibri"/>
        <family val="2"/>
        <scheme val="minor"/>
      </rPr>
      <t>do código de conduta para a força de trabalho deve incluir avaliação de seu entendimento.</t>
    </r>
  </si>
  <si>
    <r>
      <t xml:space="preserve">As ocorrências de violação ao código de conduta devem ser avaliadas por meio de </t>
    </r>
    <r>
      <rPr>
        <b/>
        <sz val="11"/>
        <color rgb="FF0000CC"/>
        <rFont val="Calibri"/>
        <family val="2"/>
        <scheme val="minor"/>
      </rPr>
      <t>indicador</t>
    </r>
    <r>
      <rPr>
        <b/>
        <sz val="11"/>
        <color theme="1"/>
        <rFont val="Calibri"/>
        <family val="2"/>
        <scheme val="minor"/>
      </rPr>
      <t xml:space="preserve">. </t>
    </r>
  </si>
  <si>
    <t>As políticas relativas à gestão e ao desenvolvimento sustentável devem ser integradas.</t>
  </si>
  <si>
    <r>
      <t xml:space="preserve">As diretrizes </t>
    </r>
    <r>
      <rPr>
        <b/>
        <sz val="11"/>
        <color rgb="FF0000CC"/>
        <rFont val="Calibri"/>
        <family val="2"/>
        <scheme val="minor"/>
      </rPr>
      <t>devem ser</t>
    </r>
    <r>
      <rPr>
        <b/>
        <sz val="11"/>
        <color theme="1"/>
        <rFont val="Calibri"/>
        <family val="2"/>
        <scheme val="minor"/>
      </rPr>
      <t xml:space="preserve"> tratadas diretamente com o nível de direção e formalizadas tempestivamente para serem seguidas.</t>
    </r>
  </si>
  <si>
    <t>O gerenciamento de riscos deve incluir a definição de planos de mitigação e seu acompanhamento pela instância de controle.</t>
  </si>
  <si>
    <t>A garantia da conformidade regulatória e com diretrizes deve incluir a definição de planos de adequação e a verificação pela instância de controle.</t>
  </si>
  <si>
    <t>O gerenciamento de riscos deve incluir a sua classificação e definição do nível de exposição e a aplicação do método de verificação deve ser analisada pela instância de controle.</t>
  </si>
  <si>
    <t>A aplicação do método de verificação de conformidade regulatória e com diretrizes deve ser analisada pela instância de controle.</t>
  </si>
  <si>
    <r>
      <t xml:space="preserve">Os planos de mitigação de riscos e de </t>
    </r>
    <r>
      <rPr>
        <b/>
        <sz val="11"/>
        <color rgb="FF0000CC"/>
        <rFont val="Calibri"/>
        <family val="2"/>
        <scheme val="minor"/>
      </rPr>
      <t>adequação</t>
    </r>
    <r>
      <rPr>
        <b/>
        <sz val="11"/>
        <rFont val="Calibri"/>
        <family val="2"/>
        <scheme val="minor"/>
      </rPr>
      <t xml:space="preserve"> regulatória e com diretrizes devem ser homologados pela instância de controle.</t>
    </r>
  </si>
  <si>
    <r>
      <rPr>
        <b/>
        <sz val="11"/>
        <color rgb="FF0000CC"/>
        <rFont val="Calibri"/>
        <family val="2"/>
        <scheme val="minor"/>
      </rPr>
      <t>Os riscos</t>
    </r>
    <r>
      <rPr>
        <b/>
        <sz val="11"/>
        <rFont val="Calibri"/>
        <family val="2"/>
        <scheme val="minor"/>
      </rPr>
      <t xml:space="preserve"> e oportunidades que possam afetar </t>
    </r>
    <r>
      <rPr>
        <b/>
        <sz val="11"/>
        <color rgb="FF0000CC"/>
        <rFont val="Calibri"/>
        <family val="2"/>
        <scheme val="minor"/>
      </rPr>
      <t>a disponibilidade de recursos hídricos</t>
    </r>
    <r>
      <rPr>
        <b/>
        <sz val="11"/>
        <rFont val="Calibri"/>
        <family val="2"/>
        <scheme val="minor"/>
      </rPr>
      <t xml:space="preserve"> devem ser determinados e tratados, </t>
    </r>
    <r>
      <rPr>
        <b/>
        <sz val="11"/>
        <color rgb="FF0000CC"/>
        <rFont val="Calibri"/>
        <family val="2"/>
        <scheme val="minor"/>
      </rPr>
      <t>quando aplicáveis ao perfil da organização.</t>
    </r>
  </si>
  <si>
    <r>
      <rPr>
        <b/>
        <sz val="11"/>
        <color rgb="FF0000FF"/>
        <rFont val="Calibri"/>
        <family val="2"/>
      </rPr>
      <t xml:space="preserve">Os riscos </t>
    </r>
    <r>
      <rPr>
        <b/>
        <sz val="11"/>
        <color theme="1"/>
        <rFont val="Calibri"/>
        <family val="2"/>
      </rPr>
      <t xml:space="preserve">e oportunidades que possam afetar o </t>
    </r>
    <r>
      <rPr>
        <b/>
        <sz val="11"/>
        <color rgb="FF0000CC"/>
        <rFont val="Calibri"/>
        <family val="2"/>
      </rPr>
      <t xml:space="preserve">desempenho das </t>
    </r>
    <r>
      <rPr>
        <b/>
        <sz val="11"/>
        <color theme="1"/>
        <rFont val="Calibri"/>
        <family val="2"/>
      </rPr>
      <t>parcerias devem ser determinados e tratados</t>
    </r>
    <r>
      <rPr>
        <b/>
        <sz val="11"/>
        <color rgb="FF0000CC"/>
        <rFont val="Calibri"/>
        <family val="2"/>
      </rPr>
      <t>, quando aplicáveis ao perfil da organização.</t>
    </r>
  </si>
  <si>
    <t>Os riscos e oportunidades que possam afetar a conformidade de produtos e a capacidade de aumentar a satisfação dos clientes devem ser determinados e tratados.</t>
  </si>
  <si>
    <t>Os riscos e oportunidades que possam afetar o desempenho dos ativos de infraestrutura operacional devem ser determinados e tratados, quando aplicáveis ao perfil da organização.</t>
  </si>
  <si>
    <r>
      <t xml:space="preserve">O levantamento dos </t>
    </r>
    <r>
      <rPr>
        <b/>
        <sz val="10"/>
        <color theme="1"/>
        <rFont val="Arial"/>
        <family val="2"/>
      </rPr>
      <t xml:space="preserve">riscos existentes deve incluir a </t>
    </r>
    <r>
      <rPr>
        <b/>
        <sz val="10"/>
        <color rgb="FF0000FF"/>
        <rFont val="Arial"/>
        <family val="2"/>
      </rPr>
      <t>percepção</t>
    </r>
    <r>
      <rPr>
        <b/>
        <sz val="10"/>
        <color theme="1"/>
        <rFont val="Arial"/>
        <family val="2"/>
      </rPr>
      <t xml:space="preserve"> do nível operacional </t>
    </r>
    <r>
      <rPr>
        <b/>
        <sz val="10"/>
        <color rgb="FF0000FF"/>
        <rFont val="Arial"/>
        <family val="2"/>
      </rPr>
      <t>competente</t>
    </r>
    <r>
      <rPr>
        <b/>
        <sz val="10"/>
        <color theme="1"/>
        <rFont val="Arial"/>
        <family val="2"/>
      </rPr>
      <t>.</t>
    </r>
  </si>
  <si>
    <t>Os riscos devem ser analisados de forma integrada para avaliar sinergias e otimizar mitigação.</t>
  </si>
  <si>
    <r>
      <t xml:space="preserve">Tem como objetivos manter as partes interessadas cientes de fatos relevantes que fortaleçam o relacionamento e assegurar canais de acesso efetivos à organização e de interação ativa </t>
    </r>
    <r>
      <rPr>
        <b/>
        <sz val="10"/>
        <color rgb="FF0000CC"/>
        <rFont val="Calibri"/>
        <family val="2"/>
        <scheme val="minor"/>
      </rPr>
      <t xml:space="preserve">da </t>
    </r>
    <r>
      <rPr>
        <b/>
        <sz val="10"/>
        <rFont val="Calibri"/>
        <family val="2"/>
        <scheme val="minor"/>
      </rPr>
      <t>dire</t>
    </r>
    <r>
      <rPr>
        <b/>
        <sz val="10"/>
        <color theme="1"/>
        <rFont val="Calibri"/>
        <family val="2"/>
        <scheme val="minor"/>
      </rPr>
      <t xml:space="preserve">ção </t>
    </r>
    <r>
      <rPr>
        <b/>
        <sz val="10"/>
        <color rgb="FF0000CC"/>
        <rFont val="Calibri"/>
        <family val="2"/>
        <scheme val="minor"/>
      </rPr>
      <t>com as partes interessadas de maior influência recíproca</t>
    </r>
    <r>
      <rPr>
        <b/>
        <sz val="10"/>
        <color theme="1"/>
        <rFont val="Calibri"/>
        <family val="2"/>
        <scheme val="minor"/>
      </rPr>
      <t xml:space="preserve">. </t>
    </r>
  </si>
  <si>
    <r>
      <rPr>
        <b/>
        <sz val="11"/>
        <color rgb="FF0000CC"/>
        <rFont val="Calibri"/>
        <family val="2"/>
        <scheme val="minor"/>
      </rPr>
      <t>A interação</t>
    </r>
    <r>
      <rPr>
        <b/>
        <sz val="11"/>
        <color theme="1"/>
        <rFont val="Calibri"/>
        <family val="2"/>
        <scheme val="minor"/>
      </rPr>
      <t xml:space="preserve"> da direção com interlocutores das partes interessadas deve incluir agenda planejada de relacionamento para identificar oportunidades e prioridades, negociar interesses e demonstrar comprometimento. </t>
    </r>
  </si>
  <si>
    <t>As manifestações adversas devem ser analisadas de forma integrada, considerando as lições aprendidas, para atuar nas causas raíz do sistema de gestão e prevenir recorrência.</t>
  </si>
  <si>
    <r>
      <t xml:space="preserve">A interação da direção com interlocutores das </t>
    </r>
    <r>
      <rPr>
        <b/>
        <sz val="11"/>
        <color rgb="FF0000CC"/>
        <rFont val="Calibri"/>
        <family val="2"/>
        <scheme val="minor"/>
      </rPr>
      <t xml:space="preserve">principais </t>
    </r>
    <r>
      <rPr>
        <b/>
        <sz val="11"/>
        <color theme="1"/>
        <rFont val="Calibri"/>
        <family val="2"/>
        <scheme val="minor"/>
      </rPr>
      <t xml:space="preserve">partes interessadas deve incluir a atração de parceiros para iniciativas de desenvolvimento sustentável ou engajamento na causa. </t>
    </r>
  </si>
  <si>
    <r>
      <t xml:space="preserve">A comunicação institucional e a interação </t>
    </r>
    <r>
      <rPr>
        <b/>
        <sz val="11"/>
        <color rgb="FF0000CC"/>
        <rFont val="Calibri"/>
        <family val="2"/>
        <scheme val="minor"/>
      </rPr>
      <t>da</t>
    </r>
    <r>
      <rPr>
        <b/>
        <sz val="11"/>
        <color theme="1"/>
        <rFont val="Calibri"/>
        <family val="2"/>
        <scheme val="minor"/>
      </rPr>
      <t xml:space="preserve"> direção </t>
    </r>
    <r>
      <rPr>
        <b/>
        <sz val="11"/>
        <color rgb="FF0000CC"/>
        <rFont val="Calibri"/>
        <family val="2"/>
        <scheme val="minor"/>
      </rPr>
      <t xml:space="preserve">com as partes interessdas mais importantes </t>
    </r>
    <r>
      <rPr>
        <b/>
        <sz val="11"/>
        <color theme="1"/>
        <rFont val="Calibri"/>
        <family val="2"/>
        <scheme val="minor"/>
      </rPr>
      <t>devem ser avaliadas por meio de indicadores.</t>
    </r>
  </si>
  <si>
    <r>
      <rPr>
        <b/>
        <sz val="11"/>
        <color rgb="FF0000CC"/>
        <rFont val="Calibri"/>
        <family val="2"/>
        <scheme val="minor"/>
      </rPr>
      <t xml:space="preserve">A compatibilidade </t>
    </r>
    <r>
      <rPr>
        <b/>
        <sz val="11"/>
        <color theme="1"/>
        <rFont val="Calibri"/>
        <family val="2"/>
        <scheme val="minor"/>
      </rPr>
      <t>das decisões a serem tomadas com os valores e princípios e código de conduta ética deve ser verificada em todas as situações.</t>
    </r>
  </si>
  <si>
    <r>
      <rPr>
        <b/>
        <sz val="11"/>
        <color rgb="FF0000CC"/>
        <rFont val="Calibri"/>
        <family val="2"/>
        <scheme val="minor"/>
      </rPr>
      <t xml:space="preserve">A análise da decisão a ser tomada </t>
    </r>
    <r>
      <rPr>
        <b/>
        <sz val="11"/>
        <color theme="1"/>
        <rFont val="Calibri"/>
        <family val="2"/>
        <scheme val="minor"/>
      </rPr>
      <t>deve considerar os riscos inteligentes associados a ela e sua reversibilidade.</t>
    </r>
  </si>
  <si>
    <r>
      <t xml:space="preserve">Este Critério trata da gestão da manutenção estratégias sustentáveis, </t>
    </r>
    <r>
      <rPr>
        <sz val="10"/>
        <color rgb="FF0000CC"/>
        <rFont val="Calibri"/>
        <family val="2"/>
        <scheme val="minor"/>
      </rPr>
      <t xml:space="preserve">da </t>
    </r>
    <r>
      <rPr>
        <sz val="10"/>
        <color theme="1"/>
        <rFont val="Calibri"/>
        <family val="2"/>
        <scheme val="minor"/>
      </rPr>
      <t xml:space="preserve">sua implementação e </t>
    </r>
    <r>
      <rPr>
        <sz val="10"/>
        <color rgb="FF0000CC"/>
        <rFont val="Calibri"/>
        <family val="2"/>
        <scheme val="minor"/>
      </rPr>
      <t>da</t>
    </r>
    <r>
      <rPr>
        <sz val="10"/>
        <color theme="1"/>
        <rFont val="Calibri"/>
        <family val="2"/>
        <scheme val="minor"/>
      </rPr>
      <t xml:space="preserve"> análise </t>
    </r>
    <r>
      <rPr>
        <sz val="10"/>
        <color rgb="FF0000CC"/>
        <rFont val="Calibri"/>
        <family val="2"/>
        <scheme val="minor"/>
      </rPr>
      <t>de</t>
    </r>
    <r>
      <rPr>
        <sz val="10"/>
        <color theme="1"/>
        <rFont val="Calibri"/>
        <family val="2"/>
        <scheme val="minor"/>
      </rPr>
      <t xml:space="preserve"> desempenho. </t>
    </r>
  </si>
  <si>
    <r>
      <t xml:space="preserve">Informar os indicadores </t>
    </r>
    <r>
      <rPr>
        <b/>
        <sz val="11"/>
        <color rgb="FF0000CC"/>
        <rFont val="Calibri"/>
        <family val="2"/>
        <scheme val="minor"/>
      </rPr>
      <t>do</t>
    </r>
    <r>
      <rPr>
        <b/>
        <sz val="11"/>
        <color theme="1"/>
        <rFont val="Calibri"/>
        <family val="2"/>
        <scheme val="minor"/>
      </rPr>
      <t xml:space="preserve"> negócio com seus resultados no Critério 8, identificados com (N).</t>
    </r>
  </si>
  <si>
    <r>
      <t xml:space="preserve">Os principais indicadores </t>
    </r>
    <r>
      <rPr>
        <b/>
        <sz val="11"/>
        <color rgb="FF0000CC"/>
        <rFont val="Calibri"/>
        <family val="2"/>
        <scheme val="minor"/>
      </rPr>
      <t>do</t>
    </r>
    <r>
      <rPr>
        <b/>
        <sz val="11"/>
        <color theme="1"/>
        <rFont val="Calibri"/>
        <family val="2"/>
        <scheme val="minor"/>
      </rPr>
      <t xml:space="preserve"> negócio devem possibilitar também a avaliação da sua competitividade.</t>
    </r>
  </si>
  <si>
    <r>
      <t xml:space="preserve">Citar </t>
    </r>
    <r>
      <rPr>
        <b/>
        <sz val="11"/>
        <color rgb="FF0000CC"/>
        <rFont val="Calibri"/>
        <family val="2"/>
        <scheme val="minor"/>
      </rPr>
      <t>as</t>
    </r>
    <r>
      <rPr>
        <b/>
        <sz val="11"/>
        <color theme="1"/>
        <rFont val="Calibri"/>
        <family val="2"/>
        <scheme val="minor"/>
      </rPr>
      <t xml:space="preserve"> ameaças e oportunidades mais relevantes, atualmente consideradas.</t>
    </r>
  </si>
  <si>
    <t>Destacar as ameaças e oportunidades do ambiente externo com impacto social, ambiental, econômico e de governança mais relevantes, se existirem.</t>
  </si>
  <si>
    <r>
      <t xml:space="preserve">A identificação de forças e fraquezas deve considerar as detectadas no gerenciamento dos riscos internos </t>
    </r>
    <r>
      <rPr>
        <b/>
        <sz val="11"/>
        <color rgb="FF0000CC"/>
        <rFont val="Calibri"/>
        <family val="2"/>
        <scheme val="minor"/>
      </rPr>
      <t>e da atuação ESG</t>
    </r>
    <r>
      <rPr>
        <b/>
        <sz val="11"/>
        <color theme="1"/>
        <rFont val="Calibri"/>
        <family val="2"/>
        <scheme val="minor"/>
      </rPr>
      <t>.</t>
    </r>
  </si>
  <si>
    <r>
      <t xml:space="preserve">O estudo das forças e fraquezas deve incluir a identificação das competências faltantes </t>
    </r>
    <r>
      <rPr>
        <b/>
        <sz val="11"/>
        <color rgb="FF0000CC"/>
        <rFont val="Calibri"/>
        <family val="2"/>
        <scheme val="minor"/>
      </rPr>
      <t xml:space="preserve">para organização </t>
    </r>
    <r>
      <rPr>
        <b/>
        <sz val="11"/>
        <color theme="1"/>
        <rFont val="Calibri"/>
        <family val="2"/>
        <scheme val="minor"/>
      </rPr>
      <t>que estão na causa raiz de resultados adversos, incluindo de qualidade, eficiência e ecoeficiência operacional, e das competências diferenciadas que devem ser aprofundadas para expandir os ativos intangíveis a elas associados.</t>
    </r>
  </si>
  <si>
    <r>
      <t>A definição de estratégias nos temas mais complexos deve envolver especialistas e partes interessadas relevantes, para confirmação de hipótese</t>
    </r>
    <r>
      <rPr>
        <b/>
        <sz val="11"/>
        <rFont val="Calibri"/>
        <family val="2"/>
        <scheme val="minor"/>
      </rPr>
      <t>s, quando pertinente.</t>
    </r>
  </si>
  <si>
    <r>
      <t xml:space="preserve">Os objetivos ESG mais importantes devem ter </t>
    </r>
    <r>
      <rPr>
        <b/>
        <sz val="11"/>
        <color rgb="FF0000CC"/>
        <rFont val="Calibri"/>
        <family val="2"/>
        <scheme val="minor"/>
      </rPr>
      <t>metas</t>
    </r>
    <r>
      <rPr>
        <b/>
        <sz val="11"/>
        <color theme="1"/>
        <rFont val="Calibri"/>
        <family val="2"/>
        <scheme val="minor"/>
      </rPr>
      <t xml:space="preserve"> associadas.</t>
    </r>
  </si>
  <si>
    <r>
      <t xml:space="preserve">A projeção de investimentos e retornos de estratégias </t>
    </r>
    <r>
      <rPr>
        <b/>
        <sz val="11"/>
        <color rgb="FF0000CC"/>
        <rFont val="Calibri"/>
        <family val="2"/>
        <scheme val="minor"/>
      </rPr>
      <t>potenciais</t>
    </r>
    <r>
      <rPr>
        <b/>
        <sz val="11"/>
        <color theme="1"/>
        <rFont val="Calibri"/>
        <family val="2"/>
        <scheme val="minor"/>
      </rPr>
      <t xml:space="preserve"> deve ser realizada para otimizar a definição daquelas a serem adotadas e as metas a serem definidas.</t>
    </r>
  </si>
  <si>
    <r>
      <rPr>
        <b/>
        <sz val="11"/>
        <color rgb="FF0000CC"/>
        <rFont val="Calibri"/>
        <family val="2"/>
        <scheme val="minor"/>
      </rPr>
      <t>O potencial de alcance das metas estratégicas</t>
    </r>
    <r>
      <rPr>
        <b/>
        <sz val="11"/>
        <color theme="1"/>
        <rFont val="Calibri"/>
        <family val="2"/>
        <scheme val="minor"/>
      </rPr>
      <t>, de curto</t>
    </r>
    <r>
      <rPr>
        <b/>
        <sz val="11"/>
        <color rgb="FF0000CC"/>
        <rFont val="Calibri"/>
        <family val="2"/>
        <scheme val="minor"/>
      </rPr>
      <t>, médio</t>
    </r>
    <r>
      <rPr>
        <b/>
        <sz val="11"/>
        <color theme="1"/>
        <rFont val="Calibri"/>
        <family val="2"/>
        <scheme val="minor"/>
      </rPr>
      <t xml:space="preserve"> ou longo prazo, por meio dos planos estabelecidos deve ser avaliado. </t>
    </r>
  </si>
  <si>
    <r>
      <t xml:space="preserve">Citar </t>
    </r>
    <r>
      <rPr>
        <b/>
        <sz val="11"/>
        <color rgb="FF0000CC"/>
        <rFont val="Calibri"/>
        <family val="2"/>
        <scheme val="minor"/>
      </rPr>
      <t>exemplo de</t>
    </r>
    <r>
      <rPr>
        <b/>
        <sz val="11"/>
        <color theme="1"/>
        <rFont val="Calibri"/>
        <family val="2"/>
        <scheme val="minor"/>
      </rPr>
      <t xml:space="preserve"> mudança importante necessária definida </t>
    </r>
    <r>
      <rPr>
        <b/>
        <sz val="11"/>
        <color rgb="FF0000CC"/>
        <rFont val="Calibri"/>
        <family val="2"/>
        <scheme val="minor"/>
      </rPr>
      <t>em</t>
    </r>
    <r>
      <rPr>
        <b/>
        <sz val="11"/>
        <color theme="1"/>
        <rFont val="Calibri"/>
        <family val="2"/>
        <scheme val="minor"/>
      </rPr>
      <t xml:space="preserve"> ciclo de planejamento </t>
    </r>
    <r>
      <rPr>
        <b/>
        <sz val="11"/>
        <color rgb="FF0000CC"/>
        <rFont val="Calibri"/>
        <family val="2"/>
        <scheme val="minor"/>
      </rPr>
      <t>recente (3 anos)</t>
    </r>
    <r>
      <rPr>
        <b/>
        <sz val="11"/>
        <color theme="1"/>
        <rFont val="Calibri"/>
        <family val="2"/>
        <scheme val="minor"/>
      </rPr>
      <t>.</t>
    </r>
  </si>
  <si>
    <t>O desdobramento deve ser acompanhado de forma integrada pela direção para assegurar que todos os processos potencialmente impactados pelas estratégias sejam visitados.</t>
  </si>
  <si>
    <r>
      <t xml:space="preserve">Informar os indicadores </t>
    </r>
    <r>
      <rPr>
        <b/>
        <sz val="11"/>
        <color rgb="FF0000CC"/>
        <rFont val="Calibri"/>
        <family val="2"/>
        <scheme val="minor"/>
      </rPr>
      <t xml:space="preserve">do negócio (N), </t>
    </r>
    <r>
      <rPr>
        <b/>
        <sz val="11"/>
        <color theme="1"/>
        <rFont val="Calibri"/>
        <family val="2"/>
        <scheme val="minor"/>
      </rPr>
      <t xml:space="preserve">estratégicos </t>
    </r>
    <r>
      <rPr>
        <b/>
        <sz val="11"/>
        <color rgb="FF0000CC"/>
        <rFont val="Calibri"/>
        <family val="2"/>
        <scheme val="minor"/>
      </rPr>
      <t xml:space="preserve">(E) </t>
    </r>
    <r>
      <rPr>
        <b/>
        <sz val="11"/>
        <color theme="1"/>
        <rFont val="Calibri"/>
        <family val="2"/>
        <scheme val="minor"/>
      </rPr>
      <t xml:space="preserve">e operacionais </t>
    </r>
    <r>
      <rPr>
        <b/>
        <sz val="11"/>
        <color rgb="FF0000CC"/>
        <rFont val="Calibri"/>
        <family val="2"/>
        <scheme val="minor"/>
      </rPr>
      <t xml:space="preserve">(O) </t>
    </r>
    <r>
      <rPr>
        <b/>
        <sz val="11"/>
        <color theme="1"/>
        <rFont val="Calibri"/>
        <family val="2"/>
        <scheme val="minor"/>
      </rPr>
      <t>com seus resultados no Critério 8.</t>
    </r>
  </si>
  <si>
    <r>
      <rPr>
        <b/>
        <sz val="11"/>
        <color rgb="FF0000CC"/>
        <rFont val="Calibri"/>
        <family val="2"/>
        <scheme val="minor"/>
      </rPr>
      <t>Os resultados</t>
    </r>
    <r>
      <rPr>
        <b/>
        <sz val="11"/>
        <color theme="1"/>
        <rFont val="Calibri"/>
        <family val="2"/>
        <scheme val="minor"/>
      </rPr>
      <t xml:space="preserve"> cujo desempenho competitivo precisa ser conhecido devem ser selecionados com participação da direção.</t>
    </r>
  </si>
  <si>
    <t>O desempenho competitivo e do atendimento aos requisitos de partes interessadas devem ser avaliados, para resultados:</t>
  </si>
  <si>
    <r>
      <t xml:space="preserve">Os fatos relevantes atualizados, sobre o macroambiente, setor de atuação e ambiente interno, devem ser compilados </t>
    </r>
    <r>
      <rPr>
        <b/>
        <sz val="11"/>
        <color rgb="FF0000CC"/>
        <rFont val="Calibri"/>
        <family val="2"/>
        <scheme val="minor"/>
      </rPr>
      <t xml:space="preserve">e atualizados tempestivamente </t>
    </r>
    <r>
      <rPr>
        <b/>
        <sz val="11"/>
        <color theme="1"/>
        <rFont val="Calibri"/>
        <family val="2"/>
        <scheme val="minor"/>
      </rPr>
      <t>para contextualizar a análise dos resultados.</t>
    </r>
  </si>
  <si>
    <r>
      <t>O potencial de alcance das metas estratégicas, de curto</t>
    </r>
    <r>
      <rPr>
        <b/>
        <sz val="11"/>
        <color rgb="FF0000CC"/>
        <rFont val="Calibri"/>
        <family val="2"/>
        <scheme val="minor"/>
      </rPr>
      <t>, médio</t>
    </r>
    <r>
      <rPr>
        <b/>
        <sz val="11"/>
        <color theme="1"/>
        <rFont val="Calibri"/>
        <family val="2"/>
        <scheme val="minor"/>
      </rPr>
      <t xml:space="preserve"> ou longo prazo, à luz do progresso dos planos, deve ser </t>
    </r>
    <r>
      <rPr>
        <b/>
        <sz val="11"/>
        <color rgb="FF0000CC"/>
        <rFont val="Calibri"/>
        <family val="2"/>
        <scheme val="minor"/>
      </rPr>
      <t>avaliado</t>
    </r>
    <r>
      <rPr>
        <b/>
        <sz val="11"/>
        <color theme="1"/>
        <rFont val="Calibri"/>
        <family val="2"/>
        <scheme val="minor"/>
      </rPr>
      <t xml:space="preserve">. </t>
    </r>
  </si>
  <si>
    <r>
      <t xml:space="preserve">A predisposição do mercado em </t>
    </r>
    <r>
      <rPr>
        <b/>
        <sz val="11"/>
        <color rgb="FF0000CC"/>
        <rFont val="Calibri"/>
        <family val="2"/>
        <scheme val="minor"/>
      </rPr>
      <t>demandar</t>
    </r>
    <r>
      <rPr>
        <b/>
        <sz val="11"/>
        <color theme="1"/>
        <rFont val="Calibri"/>
        <family val="2"/>
        <scheme val="minor"/>
      </rPr>
      <t xml:space="preserve"> produtos sustentáveis e de preferir relacionar-se com organizações sustentáveis deve ser estudada para determinar diferentes tipos de oferta e de comunicação afirmativa para promoção da </t>
    </r>
    <r>
      <rPr>
        <b/>
        <sz val="11"/>
        <color rgb="FF0000CC"/>
        <rFont val="Calibri"/>
        <family val="2"/>
        <scheme val="minor"/>
      </rPr>
      <t>cultura do desenvolvimento sustentável</t>
    </r>
    <r>
      <rPr>
        <b/>
        <sz val="11"/>
        <color theme="1"/>
        <rFont val="Calibri"/>
        <family val="2"/>
        <scheme val="minor"/>
      </rPr>
      <t>.</t>
    </r>
  </si>
  <si>
    <r>
      <t xml:space="preserve">A segmentação deve considerar </t>
    </r>
    <r>
      <rPr>
        <b/>
        <sz val="11"/>
        <color rgb="FF0000CC"/>
        <rFont val="Calibri"/>
        <family val="2"/>
        <scheme val="minor"/>
      </rPr>
      <t>critérios pré-definidos</t>
    </r>
    <r>
      <rPr>
        <b/>
        <sz val="11"/>
        <color theme="1"/>
        <rFont val="Calibri"/>
        <family val="2"/>
        <scheme val="minor"/>
      </rPr>
      <t>.</t>
    </r>
  </si>
  <si>
    <r>
      <t xml:space="preserve">O levantamento de informações deve incluir o estudo da capacidade operacional e financeira de os clientes-alvo </t>
    </r>
    <r>
      <rPr>
        <b/>
        <sz val="11"/>
        <color rgb="FF0000CC"/>
        <rFont val="Calibri"/>
        <family val="2"/>
        <scheme val="minor"/>
      </rPr>
      <t>adquirirem</t>
    </r>
    <r>
      <rPr>
        <b/>
        <sz val="11"/>
        <color theme="1"/>
        <rFont val="Calibri"/>
        <family val="2"/>
        <scheme val="minor"/>
      </rPr>
      <t xml:space="preserve"> ou se </t>
    </r>
    <r>
      <rPr>
        <b/>
        <sz val="11"/>
        <color rgb="FF0000CC"/>
        <rFont val="Calibri"/>
        <family val="2"/>
        <scheme val="minor"/>
      </rPr>
      <t>beneficiarem</t>
    </r>
    <r>
      <rPr>
        <b/>
        <sz val="11"/>
        <color theme="1"/>
        <rFont val="Calibri"/>
        <family val="2"/>
        <scheme val="minor"/>
      </rPr>
      <t xml:space="preserve"> dos produtos de forma sustentável, da existência de soluções alternativas e suas consequências boas ou ruins para a organização, para terceiros, para a sociedade e para o meio ambiente, e de experiências de organizações de dentro e fora do ramo ou em mercados mais desenvolvidos, para ampliar o conhecimento sobre os clientes-alvo.  </t>
    </r>
  </si>
  <si>
    <r>
      <t xml:space="preserve">A predisposição dos clientes-alvo em preferir produtos sustentáveis e se relacionar com organizações sustentáveis deve ser </t>
    </r>
    <r>
      <rPr>
        <b/>
        <sz val="11"/>
        <color rgb="FF0000CC"/>
        <rFont val="Calibri"/>
        <family val="2"/>
        <scheme val="minor"/>
      </rPr>
      <t xml:space="preserve">conhecida e utilizada </t>
    </r>
    <r>
      <rPr>
        <b/>
        <sz val="11"/>
        <color theme="1"/>
        <rFont val="Calibri"/>
        <family val="2"/>
        <scheme val="minor"/>
      </rPr>
      <t xml:space="preserve">para balizar a comunicação afirmativa nesse sentido. </t>
    </r>
  </si>
  <si>
    <r>
      <t xml:space="preserve">Visa a especificar produtos mais atrativos às necessidades, expectativas e predisposições dos clientes-alvo e </t>
    </r>
    <r>
      <rPr>
        <b/>
        <sz val="10"/>
        <color rgb="FF0000CC"/>
        <rFont val="Calibri"/>
        <family val="2"/>
        <scheme val="minor"/>
      </rPr>
      <t xml:space="preserve">que contribuam, </t>
    </r>
    <r>
      <rPr>
        <b/>
        <sz val="10"/>
        <color theme="1"/>
        <rFont val="Calibri"/>
        <family val="2"/>
        <scheme val="minor"/>
      </rPr>
      <t xml:space="preserve">ao mesmo tempo para o desenvolvimento sustentável. </t>
    </r>
  </si>
  <si>
    <r>
      <t xml:space="preserve">Citar </t>
    </r>
    <r>
      <rPr>
        <b/>
        <sz val="11"/>
        <color rgb="FF0000CC"/>
        <rFont val="Calibri"/>
        <family val="2"/>
        <scheme val="minor"/>
      </rPr>
      <t>uma característica</t>
    </r>
    <r>
      <rPr>
        <b/>
        <sz val="11"/>
        <color theme="1"/>
        <rFont val="Calibri"/>
        <family val="2"/>
        <scheme val="minor"/>
      </rPr>
      <t xml:space="preserve"> dos produtos que contribuem para o desenvolvimento sustentável.</t>
    </r>
  </si>
  <si>
    <r>
      <t xml:space="preserve">Citar </t>
    </r>
    <r>
      <rPr>
        <b/>
        <sz val="11"/>
        <color rgb="FF0000CC"/>
        <rFont val="Calibri"/>
        <family val="2"/>
        <scheme val="minor"/>
      </rPr>
      <t>mais uma característica</t>
    </r>
    <r>
      <rPr>
        <b/>
        <sz val="11"/>
        <color theme="1"/>
        <rFont val="Calibri"/>
        <family val="2"/>
        <scheme val="minor"/>
      </rPr>
      <t xml:space="preserve"> dos produtos que contribuem para o desenvolvimento sustentável.</t>
    </r>
  </si>
  <si>
    <t>As principais metas de atendimento de requisitos de desempenho, relativas aos clientes-alvo, devem ser estabelecidas em contratos, acordos de nível de serviço com os clientes, por parâmetros regulatórios ou instrumentos equivalentes.</t>
  </si>
  <si>
    <r>
      <t xml:space="preserve">f) Divulgação </t>
    </r>
    <r>
      <rPr>
        <b/>
        <sz val="10"/>
        <color rgb="FF0000CC"/>
        <rFont val="Calibri"/>
        <family val="2"/>
        <scheme val="minor"/>
      </rPr>
      <t>de</t>
    </r>
    <r>
      <rPr>
        <b/>
        <sz val="10"/>
        <color theme="1"/>
        <rFont val="Calibri"/>
        <family val="2"/>
        <scheme val="minor"/>
      </rPr>
      <t xml:space="preserve"> produtos </t>
    </r>
    <r>
      <rPr>
        <b/>
        <sz val="10"/>
        <color rgb="FF0000CC"/>
        <rFont val="Calibri"/>
        <family val="2"/>
        <scheme val="minor"/>
      </rPr>
      <t xml:space="preserve">e características </t>
    </r>
    <r>
      <rPr>
        <b/>
        <sz val="10"/>
        <color theme="1"/>
        <rFont val="Calibri"/>
        <family val="2"/>
        <scheme val="minor"/>
      </rPr>
      <t xml:space="preserve">sustentáveis </t>
    </r>
  </si>
  <si>
    <t>Exemplificar material de divulgação de principais produtos, que evidencie características sustentáveis.</t>
  </si>
  <si>
    <r>
      <rPr>
        <b/>
        <sz val="11"/>
        <rFont val="Calibri"/>
        <family val="2"/>
        <scheme val="minor"/>
      </rPr>
      <t>Os anúncios de produtos ofertados devem ser verificados quanto</t>
    </r>
    <r>
      <rPr>
        <b/>
        <sz val="11"/>
        <color rgb="FF0000CC"/>
        <rFont val="Calibri"/>
        <family val="2"/>
        <scheme val="minor"/>
      </rPr>
      <t xml:space="preserve"> à clareza.</t>
    </r>
  </si>
  <si>
    <r>
      <t xml:space="preserve">Os anúncios de produtos ofertados devem ser verificados quanto </t>
    </r>
    <r>
      <rPr>
        <b/>
        <sz val="11"/>
        <color rgb="FF0000CC"/>
        <rFont val="Calibri"/>
        <family val="2"/>
        <scheme val="minor"/>
      </rPr>
      <t>à autenticidade</t>
    </r>
    <r>
      <rPr>
        <b/>
        <sz val="11"/>
        <color theme="1"/>
        <rFont val="Calibri"/>
        <family val="2"/>
        <scheme val="minor"/>
      </rPr>
      <t xml:space="preserve"> de conteúdo.</t>
    </r>
  </si>
  <si>
    <r>
      <t xml:space="preserve">O desempenho da divulgação </t>
    </r>
    <r>
      <rPr>
        <b/>
        <sz val="11"/>
        <color rgb="FF0000CC"/>
        <rFont val="Calibri"/>
        <family val="2"/>
        <scheme val="minor"/>
      </rPr>
      <t xml:space="preserve">dos produtos </t>
    </r>
    <r>
      <rPr>
        <b/>
        <sz val="11"/>
        <color theme="1"/>
        <rFont val="Calibri"/>
        <family val="2"/>
        <scheme val="minor"/>
      </rPr>
      <t>deve ser avaliado por meio de indicador.</t>
    </r>
  </si>
  <si>
    <r>
      <t xml:space="preserve">A avaliação da reputação ou imagem </t>
    </r>
    <r>
      <rPr>
        <b/>
        <sz val="11"/>
        <color rgb="FF0000CC"/>
        <rFont val="Calibri"/>
        <family val="2"/>
        <scheme val="minor"/>
      </rPr>
      <t>de</t>
    </r>
    <r>
      <rPr>
        <b/>
        <sz val="11"/>
        <color theme="1"/>
        <rFont val="Calibri"/>
        <family val="2"/>
        <scheme val="minor"/>
      </rPr>
      <t xml:space="preserve"> organização sustentável no mercado-alvo</t>
    </r>
    <r>
      <rPr>
        <b/>
        <sz val="11"/>
        <color rgb="FF0000CC"/>
        <rFont val="Calibri"/>
        <family val="2"/>
        <scheme val="minor"/>
      </rPr>
      <t>, se não for o principal posicionamento pretendido,</t>
    </r>
    <r>
      <rPr>
        <b/>
        <sz val="11"/>
        <color theme="1"/>
        <rFont val="Calibri"/>
        <family val="2"/>
        <scheme val="minor"/>
      </rPr>
      <t xml:space="preserve"> deve </t>
    </r>
    <r>
      <rPr>
        <b/>
        <sz val="11"/>
        <color rgb="FF0000CC"/>
        <rFont val="Calibri"/>
        <family val="2"/>
        <scheme val="minor"/>
      </rPr>
      <t xml:space="preserve">também </t>
    </r>
    <r>
      <rPr>
        <b/>
        <sz val="11"/>
        <color theme="1"/>
        <rFont val="Calibri"/>
        <family val="2"/>
        <scheme val="minor"/>
      </rPr>
      <t>ser acompanhada por meio de</t>
    </r>
    <r>
      <rPr>
        <b/>
        <sz val="11"/>
        <color rgb="FF0000CC"/>
        <rFont val="Calibri"/>
        <family val="2"/>
        <scheme val="minor"/>
      </rPr>
      <t xml:space="preserve"> indicador</t>
    </r>
    <r>
      <rPr>
        <b/>
        <sz val="11"/>
        <color theme="1"/>
        <rFont val="Calibri"/>
        <family val="2"/>
        <scheme val="minor"/>
      </rPr>
      <t>.</t>
    </r>
  </si>
  <si>
    <t xml:space="preserve">a) Responsividade aos clientes </t>
  </si>
  <si>
    <r>
      <t xml:space="preserve">Tem as finalidades de buscar assegurar acesso fácil, ágil e objetivo </t>
    </r>
    <r>
      <rPr>
        <b/>
        <sz val="10"/>
        <color rgb="FF0000CC"/>
        <rFont val="Calibri"/>
        <family val="2"/>
        <scheme val="minor"/>
      </rPr>
      <t>pelos clientes</t>
    </r>
    <r>
      <rPr>
        <b/>
        <sz val="10"/>
        <color theme="1"/>
        <rFont val="Calibri"/>
        <family val="2"/>
        <scheme val="minor"/>
      </rPr>
      <t xml:space="preserve"> e eventuais intermediários para contratar produtos e manifestar-se em relação à sua experiência, solicitar informações e dar sugestões; bem como visa a proporcionar respostas ágeis e resolutas e esclarecimentos concisos; aumentando a confiança na relação com a organização e seus profissionais. </t>
    </r>
  </si>
  <si>
    <t>Apresentar os principais canais de manifestação disponibilizados aos clientes.</t>
  </si>
  <si>
    <r>
      <rPr>
        <b/>
        <sz val="11"/>
        <color rgb="FF0000CC"/>
        <rFont val="Calibri"/>
        <family val="2"/>
        <scheme val="minor"/>
      </rPr>
      <t>O retorno</t>
    </r>
    <r>
      <rPr>
        <b/>
        <sz val="11"/>
        <color theme="1"/>
        <rFont val="Calibri"/>
        <family val="2"/>
        <scheme val="minor"/>
      </rPr>
      <t xml:space="preserve"> de tentativas de contato frustradas, </t>
    </r>
    <r>
      <rPr>
        <b/>
        <sz val="11"/>
        <color rgb="FF0000CC"/>
        <rFont val="Calibri"/>
        <family val="2"/>
        <scheme val="minor"/>
      </rPr>
      <t>interrompidas</t>
    </r>
    <r>
      <rPr>
        <b/>
        <sz val="11"/>
        <color theme="1"/>
        <rFont val="Calibri"/>
        <family val="2"/>
        <scheme val="minor"/>
      </rPr>
      <t xml:space="preserve"> ou perdidas devem fazer parte da responsividade ao cliente. </t>
    </r>
  </si>
  <si>
    <r>
      <rPr>
        <b/>
        <sz val="11"/>
        <color rgb="FF0000CC"/>
        <rFont val="Calibri"/>
        <family val="2"/>
        <scheme val="minor"/>
      </rPr>
      <t>Os sítios ou órgãos</t>
    </r>
    <r>
      <rPr>
        <b/>
        <sz val="11"/>
        <color theme="1"/>
        <rFont val="Calibri"/>
        <family val="2"/>
        <scheme val="minor"/>
      </rPr>
      <t xml:space="preserve"> oficiais ou populares de captação de </t>
    </r>
    <r>
      <rPr>
        <b/>
        <sz val="11"/>
        <color rgb="FF0000CC"/>
        <rFont val="Calibri"/>
        <family val="2"/>
        <scheme val="minor"/>
      </rPr>
      <t>manifestações adversas</t>
    </r>
    <r>
      <rPr>
        <b/>
        <sz val="11"/>
        <color theme="1"/>
        <rFont val="Calibri"/>
        <family val="2"/>
        <scheme val="minor"/>
      </rPr>
      <t xml:space="preserve"> de consumidores devem ser integrados e compatibilizados com outros canais de manifestação dos clientes. </t>
    </r>
  </si>
  <si>
    <r>
      <rPr>
        <b/>
        <sz val="11"/>
        <color rgb="FF0000CC"/>
        <rFont val="Calibri"/>
        <family val="2"/>
        <scheme val="minor"/>
      </rPr>
      <t>O registro de</t>
    </r>
    <r>
      <rPr>
        <b/>
        <sz val="11"/>
        <color theme="1"/>
        <rFont val="Calibri"/>
        <family val="2"/>
        <scheme val="minor"/>
      </rPr>
      <t xml:space="preserve"> manifestações </t>
    </r>
    <r>
      <rPr>
        <b/>
        <sz val="11"/>
        <color rgb="FF0000CC"/>
        <rFont val="Calibri"/>
        <family val="2"/>
        <scheme val="minor"/>
      </rPr>
      <t>adversas</t>
    </r>
    <r>
      <rPr>
        <b/>
        <sz val="11"/>
        <color theme="1"/>
        <rFont val="Calibri"/>
        <family val="2"/>
        <scheme val="minor"/>
      </rPr>
      <t xml:space="preserve"> informais, a identificação de reincidências </t>
    </r>
    <r>
      <rPr>
        <b/>
        <sz val="11"/>
        <color rgb="FF0000CC"/>
        <rFont val="Calibri"/>
        <family val="2"/>
        <scheme val="minor"/>
      </rPr>
      <t>no manifestante</t>
    </r>
    <r>
      <rPr>
        <b/>
        <sz val="11"/>
        <color theme="1"/>
        <rFont val="Calibri"/>
        <family val="2"/>
        <scheme val="minor"/>
      </rPr>
      <t xml:space="preserve"> e o monitoramento devem fazer parte da responsividade ao cliente. </t>
    </r>
  </si>
  <si>
    <r>
      <t xml:space="preserve">A avaliação do canal de manifestação e da responsividade das manifestações do cliente e eventuais intermediários deve ser acompanhada por meio de </t>
    </r>
    <r>
      <rPr>
        <b/>
        <sz val="11"/>
        <color rgb="FF0000CC"/>
        <rFont val="Calibri"/>
        <family val="2"/>
        <scheme val="minor"/>
      </rPr>
      <t>indicador</t>
    </r>
    <r>
      <rPr>
        <b/>
        <sz val="11"/>
        <color theme="1"/>
        <rFont val="Calibri"/>
        <family val="2"/>
        <scheme val="minor"/>
      </rPr>
      <t>.</t>
    </r>
  </si>
  <si>
    <r>
      <rPr>
        <b/>
        <sz val="11"/>
        <color rgb="FF0000CC"/>
        <rFont val="Calibri"/>
        <family val="2"/>
        <scheme val="minor"/>
      </rPr>
      <t>A adaptação da plataforma</t>
    </r>
    <r>
      <rPr>
        <b/>
        <sz val="11"/>
        <color theme="1"/>
        <rFont val="Calibri"/>
        <family val="2"/>
        <scheme val="minor"/>
      </rPr>
      <t xml:space="preserve"> de atendimento para pessoas com deficiência atenderem ou serem atendidas deve fazer parte da responsividade da organização sustentável.</t>
    </r>
  </si>
  <si>
    <r>
      <t xml:space="preserve">A verificação das manifestações potencialmente similares, a análise e tratamento de causas raízes, as ações decorrentes e seu acompanhamento e a notificação às áreas envolvidas e eventuais parceiros </t>
    </r>
    <r>
      <rPr>
        <b/>
        <sz val="11"/>
        <color rgb="FF0000CC"/>
        <rFont val="Calibri"/>
        <family val="2"/>
        <scheme val="minor"/>
      </rPr>
      <t>devem</t>
    </r>
    <r>
      <rPr>
        <b/>
        <sz val="11"/>
        <color theme="1"/>
        <rFont val="Calibri"/>
        <family val="2"/>
        <scheme val="minor"/>
      </rPr>
      <t xml:space="preserve"> fazer parte da resolutividade.</t>
    </r>
  </si>
  <si>
    <t>As reincidências de manifestações adversas devem ser monitoradas e as causas-raízes tratadas.</t>
  </si>
  <si>
    <r>
      <t xml:space="preserve">A avaliação da resolutividade das manifestações </t>
    </r>
    <r>
      <rPr>
        <b/>
        <sz val="11"/>
        <color rgb="FF0000CC"/>
        <rFont val="Calibri"/>
        <family val="2"/>
        <scheme val="minor"/>
      </rPr>
      <t>adversas</t>
    </r>
    <r>
      <rPr>
        <b/>
        <sz val="11"/>
        <color theme="1"/>
        <rFont val="Calibri"/>
        <family val="2"/>
        <scheme val="minor"/>
      </rPr>
      <t xml:space="preserve"> dos clientes e eventuais intermediários deve ser acompanhada por meio de </t>
    </r>
    <r>
      <rPr>
        <b/>
        <sz val="11"/>
        <color rgb="FF0000CC"/>
        <rFont val="Calibri"/>
        <family val="2"/>
        <scheme val="minor"/>
      </rPr>
      <t>indicador</t>
    </r>
    <r>
      <rPr>
        <b/>
        <sz val="11"/>
        <color theme="1"/>
        <rFont val="Calibri"/>
        <family val="2"/>
        <scheme val="minor"/>
      </rPr>
      <t>.</t>
    </r>
  </si>
  <si>
    <t>A situação das ações associadas a manifestações adversas com maior reincidência deve ser reportada ou acompanhada pela direção.</t>
  </si>
  <si>
    <r>
      <t>A percepção dos clientes e eventuais intermediários, sobre a sua experiência com a organização e produtos recebidos, deve ser avaliada por meio de</t>
    </r>
    <r>
      <rPr>
        <b/>
        <sz val="11"/>
        <color rgb="FF0000CC"/>
        <rFont val="Calibri"/>
        <family val="2"/>
        <scheme val="minor"/>
      </rPr>
      <t xml:space="preserve"> indicadore</t>
    </r>
    <r>
      <rPr>
        <b/>
        <sz val="11"/>
        <color theme="1"/>
        <rFont val="Calibri"/>
        <family val="2"/>
        <scheme val="minor"/>
      </rPr>
      <t>s.</t>
    </r>
  </si>
  <si>
    <r>
      <t xml:space="preserve">4.1 Responsabilidade </t>
    </r>
    <r>
      <rPr>
        <b/>
        <sz val="10"/>
        <color rgb="FF0000CC"/>
        <rFont val="Calibri"/>
        <family val="2"/>
        <scheme val="minor"/>
      </rPr>
      <t>socioambiental</t>
    </r>
  </si>
  <si>
    <t>Os principais requisitos legais e regulamentares e eventuais pendências ou sanções devem ser apresentados no Perfil.</t>
  </si>
  <si>
    <r>
      <rPr>
        <b/>
        <sz val="11"/>
        <color rgb="FF0000CC"/>
        <rFont val="Calibri"/>
        <family val="2"/>
        <scheme val="minor"/>
      </rPr>
      <t>Deve existir</t>
    </r>
    <r>
      <rPr>
        <b/>
        <sz val="11"/>
        <color theme="1"/>
        <rFont val="Calibri"/>
        <family val="2"/>
        <scheme val="minor"/>
      </rPr>
      <t xml:space="preserve"> padrão para tratamento de não conformidades, inclusive apontadas por instâncias de governança e órgãos de controle da sociedade.</t>
    </r>
  </si>
  <si>
    <r>
      <rPr>
        <b/>
        <sz val="11"/>
        <color rgb="FF0000CC"/>
        <rFont val="Calibri"/>
        <family val="2"/>
        <scheme val="minor"/>
      </rPr>
      <t>A avaliação própria</t>
    </r>
    <r>
      <rPr>
        <b/>
        <sz val="11"/>
        <color theme="1"/>
        <rFont val="Calibri"/>
        <family val="2"/>
        <scheme val="minor"/>
      </rPr>
      <t xml:space="preserve">, da conformidade legal, </t>
    </r>
    <r>
      <rPr>
        <b/>
        <sz val="11"/>
        <color rgb="FF0000CC"/>
        <rFont val="Calibri"/>
        <family val="2"/>
        <scheme val="minor"/>
      </rPr>
      <t>regulatória e normativa</t>
    </r>
    <r>
      <rPr>
        <b/>
        <sz val="11"/>
        <color theme="1"/>
        <rFont val="Calibri"/>
        <family val="2"/>
        <scheme val="minor"/>
      </rPr>
      <t xml:space="preserve"> deve ser executada.</t>
    </r>
  </si>
  <si>
    <r>
      <t xml:space="preserve">A avaliação </t>
    </r>
    <r>
      <rPr>
        <b/>
        <sz val="11"/>
        <color rgb="FF0000CC"/>
        <rFont val="Calibri"/>
        <family val="2"/>
        <scheme val="minor"/>
      </rPr>
      <t>própria</t>
    </r>
    <r>
      <rPr>
        <b/>
        <sz val="11"/>
        <color theme="1"/>
        <rFont val="Calibri"/>
        <family val="2"/>
        <scheme val="minor"/>
      </rPr>
      <t xml:space="preserve">, da conformidade legal, </t>
    </r>
    <r>
      <rPr>
        <b/>
        <sz val="11"/>
        <color rgb="FF0000CC"/>
        <rFont val="Calibri"/>
        <family val="2"/>
        <scheme val="minor"/>
      </rPr>
      <t>regulatória e normativa</t>
    </r>
    <r>
      <rPr>
        <b/>
        <sz val="11"/>
        <color theme="1"/>
        <rFont val="Calibri"/>
        <family val="2"/>
        <scheme val="minor"/>
      </rPr>
      <t xml:space="preserve"> deve  incluir leis, regulamentos e normas, em discussão nos foros responsáveis. </t>
    </r>
  </si>
  <si>
    <r>
      <t xml:space="preserve">Deve existir padrão para estabelecimento de termos de ajuste de conduta voluntários e corretivos </t>
    </r>
    <r>
      <rPr>
        <b/>
        <sz val="11"/>
        <color rgb="FF0000CC"/>
        <rFont val="Calibri"/>
        <family val="2"/>
        <scheme val="minor"/>
      </rPr>
      <t>para tratamento de pendências ou sanções</t>
    </r>
    <r>
      <rPr>
        <b/>
        <sz val="11"/>
        <color theme="1"/>
        <rFont val="Calibri"/>
        <family val="2"/>
        <scheme val="minor"/>
      </rPr>
      <t>.</t>
    </r>
  </si>
  <si>
    <r>
      <t xml:space="preserve">A manutenção da </t>
    </r>
    <r>
      <rPr>
        <b/>
        <sz val="11"/>
        <color rgb="FF0000CC"/>
        <rFont val="Calibri"/>
        <family val="2"/>
        <scheme val="minor"/>
      </rPr>
      <t>conformidade legal, regulatória e normativa</t>
    </r>
    <r>
      <rPr>
        <b/>
        <sz val="11"/>
        <color theme="1"/>
        <rFont val="Calibri"/>
        <family val="2"/>
        <scheme val="minor"/>
      </rPr>
      <t xml:space="preserve"> deve ser avaliada por meio de </t>
    </r>
    <r>
      <rPr>
        <b/>
        <sz val="11"/>
        <color rgb="FF0000CC"/>
        <rFont val="Calibri"/>
        <family val="2"/>
        <scheme val="minor"/>
      </rPr>
      <t>indicadores</t>
    </r>
    <r>
      <rPr>
        <b/>
        <sz val="11"/>
        <color theme="1"/>
        <rFont val="Calibri"/>
        <family val="2"/>
        <scheme val="minor"/>
      </rPr>
      <t>.</t>
    </r>
  </si>
  <si>
    <r>
      <t xml:space="preserve">b) </t>
    </r>
    <r>
      <rPr>
        <b/>
        <sz val="10"/>
        <color rgb="FF0000CC"/>
        <rFont val="Calibri"/>
        <family val="2"/>
        <scheme val="minor"/>
      </rPr>
      <t>Atuação para o desenolvimento sustentável</t>
    </r>
    <r>
      <rPr>
        <b/>
        <sz val="10"/>
        <color theme="1"/>
        <rFont val="Calibri"/>
        <family val="2"/>
        <scheme val="minor"/>
      </rPr>
      <t xml:space="preserve"> </t>
    </r>
  </si>
  <si>
    <r>
      <rPr>
        <b/>
        <sz val="11"/>
        <color rgb="FF0000CC"/>
        <rFont val="Calibri"/>
        <family val="2"/>
        <scheme val="minor"/>
      </rPr>
      <t>Informar a diretriz organizacional que demonstra o alinhamento das ações de atuação</t>
    </r>
    <r>
      <rPr>
        <b/>
        <sz val="11"/>
        <color theme="1"/>
        <rFont val="Calibri"/>
        <family val="2"/>
        <scheme val="minor"/>
      </rPr>
      <t xml:space="preserve"> socioambiental </t>
    </r>
    <r>
      <rPr>
        <b/>
        <sz val="11"/>
        <color rgb="FF0000CC"/>
        <rFont val="Calibri"/>
        <family val="2"/>
        <scheme val="minor"/>
      </rPr>
      <t>aos</t>
    </r>
    <r>
      <rPr>
        <b/>
        <sz val="11"/>
        <color theme="1"/>
        <rFont val="Calibri"/>
        <family val="2"/>
        <scheme val="minor"/>
      </rPr>
      <t xml:space="preserve"> Objetivos do Desenvolvimento Sustentável das Nações Unidas (ODS) </t>
    </r>
    <r>
      <rPr>
        <b/>
        <sz val="11"/>
        <color rgb="FF0000CC"/>
        <rFont val="Calibri"/>
        <family val="2"/>
        <scheme val="minor"/>
      </rPr>
      <t>ou compatíveis</t>
    </r>
    <r>
      <rPr>
        <b/>
        <sz val="11"/>
        <color theme="1"/>
        <rFont val="Calibri"/>
        <family val="2"/>
        <scheme val="minor"/>
      </rPr>
      <t>, além dos objetivos tratados naturalmente pelas operações do negócio da organização.</t>
    </r>
  </si>
  <si>
    <r>
      <rPr>
        <b/>
        <sz val="11"/>
        <color rgb="FF0000CC"/>
        <rFont val="Calibri"/>
        <family val="2"/>
        <scheme val="minor"/>
      </rPr>
      <t>O voluntariado da</t>
    </r>
    <r>
      <rPr>
        <b/>
        <sz val="11"/>
        <color theme="1"/>
        <rFont val="Calibri"/>
        <family val="2"/>
        <scheme val="minor"/>
      </rPr>
      <t xml:space="preserve"> força de trabalho nas ações </t>
    </r>
    <r>
      <rPr>
        <b/>
        <sz val="11"/>
        <color rgb="FF0000CC"/>
        <rFont val="Calibri"/>
        <family val="2"/>
        <scheme val="minor"/>
      </rPr>
      <t>de promoção</t>
    </r>
    <r>
      <rPr>
        <b/>
        <sz val="11"/>
        <color theme="1"/>
        <rFont val="Calibri"/>
        <family val="2"/>
        <scheme val="minor"/>
      </rPr>
      <t xml:space="preserve"> do desenvolvimento sustentável deve ser estimulado para desenvolver sua responsabilidade social individual. </t>
    </r>
  </si>
  <si>
    <r>
      <t xml:space="preserve">Citar as principais ações implementadas ou apoiadas, informando aquelas que incorporam pessoas voluntárias, </t>
    </r>
    <r>
      <rPr>
        <b/>
        <sz val="11"/>
        <color rgb="FF0000CC"/>
        <rFont val="Calibri"/>
        <family val="2"/>
        <scheme val="minor"/>
      </rPr>
      <t xml:space="preserve">a contribuição </t>
    </r>
    <r>
      <rPr>
        <b/>
        <sz val="11"/>
        <color theme="1"/>
        <rFont val="Calibri"/>
        <family val="2"/>
        <scheme val="minor"/>
      </rPr>
      <t xml:space="preserve">das ações </t>
    </r>
    <r>
      <rPr>
        <b/>
        <sz val="11"/>
        <color rgb="FF0000CC"/>
        <rFont val="Calibri"/>
        <family val="2"/>
        <scheme val="minor"/>
      </rPr>
      <t>para os</t>
    </r>
    <r>
      <rPr>
        <b/>
        <sz val="11"/>
        <color theme="1"/>
        <rFont val="Calibri"/>
        <family val="2"/>
        <scheme val="minor"/>
      </rPr>
      <t xml:space="preserve"> ODS's específicos e os próximos passos mais importantes.</t>
    </r>
  </si>
  <si>
    <r>
      <t xml:space="preserve">As ações </t>
    </r>
    <r>
      <rPr>
        <b/>
        <sz val="11"/>
        <color rgb="FF0000CC"/>
        <rFont val="Calibri"/>
        <family val="2"/>
        <scheme val="minor"/>
      </rPr>
      <t>para promoção do</t>
    </r>
    <r>
      <rPr>
        <b/>
        <sz val="11"/>
        <color theme="1"/>
        <rFont val="Calibri"/>
        <family val="2"/>
        <scheme val="minor"/>
      </rPr>
      <t xml:space="preserve"> desenvolvimento sustentável mais importantes, escolhidas pela organização devem ser compatíveis com sua realidade socioambiental interna e externa e baseadas em critérios </t>
    </r>
    <r>
      <rPr>
        <b/>
        <sz val="11"/>
        <color rgb="FF0000CC"/>
        <rFont val="Calibri"/>
        <family val="2"/>
        <scheme val="minor"/>
      </rPr>
      <t>pertinentes</t>
    </r>
    <r>
      <rPr>
        <b/>
        <sz val="11"/>
        <color theme="1"/>
        <rFont val="Calibri"/>
        <family val="2"/>
        <scheme val="minor"/>
      </rPr>
      <t xml:space="preserve">. </t>
    </r>
  </si>
  <si>
    <r>
      <rPr>
        <b/>
        <sz val="11"/>
        <color rgb="FF0000CC"/>
        <rFont val="Calibri"/>
        <family val="2"/>
        <scheme val="minor"/>
      </rPr>
      <t>Citar as principais</t>
    </r>
    <r>
      <rPr>
        <b/>
        <sz val="11"/>
        <color theme="1"/>
        <rFont val="Calibri"/>
        <family val="2"/>
        <scheme val="minor"/>
      </rPr>
      <t xml:space="preserve"> ações implementadas ou apoiadas que envolvem parceiros ou redes.</t>
    </r>
  </si>
  <si>
    <r>
      <t xml:space="preserve">As ações </t>
    </r>
    <r>
      <rPr>
        <b/>
        <sz val="11"/>
        <color rgb="FF0000CC"/>
        <rFont val="Calibri"/>
        <family val="2"/>
        <scheme val="minor"/>
      </rPr>
      <t>para promoção do</t>
    </r>
    <r>
      <rPr>
        <b/>
        <sz val="11"/>
        <color theme="1"/>
        <rFont val="Calibri"/>
        <family val="2"/>
        <scheme val="minor"/>
      </rPr>
      <t xml:space="preserve"> desenvolvimento sustentável devem incluir o apoio à implementação de políticas públicas voltadas ao saneamento ambiental integrado ou à sustentabilidade, tornando a organização uma agente promotora de mudanças requeridas pela sociedade.</t>
    </r>
  </si>
  <si>
    <r>
      <rPr>
        <b/>
        <sz val="11"/>
        <color rgb="FF0000CC"/>
        <rFont val="Calibri"/>
        <family val="2"/>
        <scheme val="minor"/>
      </rPr>
      <t>O atendimento</t>
    </r>
    <r>
      <rPr>
        <b/>
        <sz val="11"/>
        <color theme="1"/>
        <rFont val="Calibri"/>
        <family val="2"/>
        <scheme val="minor"/>
      </rPr>
      <t xml:space="preserve"> a normas ou códigos de adesão voluntária deve incluir formas de avaliação independente sobre o cumprimento do escopo de adesão planejado.</t>
    </r>
  </si>
  <si>
    <r>
      <t>As ações de contribuição para o desenvolvimento sustentável devem incluir</t>
    </r>
    <r>
      <rPr>
        <b/>
        <sz val="11"/>
        <color rgb="FF0000CC"/>
        <rFont val="Calibri"/>
        <family val="2"/>
        <scheme val="minor"/>
      </rPr>
      <t>na organização:</t>
    </r>
    <r>
      <rPr>
        <b/>
        <sz val="11"/>
        <color theme="1"/>
        <rFont val="Calibri"/>
        <family val="2"/>
        <scheme val="minor"/>
      </rPr>
      <t xml:space="preserve"> a redução de desigualdades, inclusive de gênero, a inclusão de minorias, e a acessibilidade, e a sua promoção na sociedade. </t>
    </r>
  </si>
  <si>
    <r>
      <t xml:space="preserve">Os projetos </t>
    </r>
    <r>
      <rPr>
        <b/>
        <sz val="11"/>
        <color rgb="FF0000CC"/>
        <rFont val="Calibri"/>
        <family val="2"/>
        <scheme val="minor"/>
      </rPr>
      <t>relativos</t>
    </r>
    <r>
      <rPr>
        <b/>
        <sz val="11"/>
        <color theme="1"/>
        <rFont val="Calibri"/>
        <family val="2"/>
        <scheme val="minor"/>
      </rPr>
      <t xml:space="preserve"> às ações de contribuição para o desenvolvimento sustentável implementadas devem ser avaliados e devem ser publicados juntamente com os resultados alcançados.</t>
    </r>
  </si>
  <si>
    <r>
      <t xml:space="preserve">A imagem institucional </t>
    </r>
    <r>
      <rPr>
        <b/>
        <sz val="11"/>
        <color rgb="FF0000CC"/>
        <rFont val="Calibri"/>
        <family val="2"/>
        <scheme val="minor"/>
      </rPr>
      <t xml:space="preserve">na sociedade deve </t>
    </r>
    <r>
      <rPr>
        <b/>
        <sz val="11"/>
        <color theme="1"/>
        <rFont val="Calibri"/>
        <family val="2"/>
        <scheme val="minor"/>
      </rPr>
      <t>ser avaliada por meio de indicador.</t>
    </r>
  </si>
  <si>
    <r>
      <t xml:space="preserve">Citar </t>
    </r>
    <r>
      <rPr>
        <b/>
        <sz val="11"/>
        <color rgb="FF0000CC"/>
        <rFont val="Calibri"/>
        <family val="2"/>
        <scheme val="minor"/>
      </rPr>
      <t>as ações mitigadoras referentes aos</t>
    </r>
    <r>
      <rPr>
        <b/>
        <sz val="11"/>
        <color theme="1"/>
        <rFont val="Calibri"/>
        <family val="2"/>
        <scheme val="minor"/>
      </rPr>
      <t xml:space="preserve"> principais impactos </t>
    </r>
    <r>
      <rPr>
        <b/>
        <sz val="11"/>
        <color rgb="FF0000CC"/>
        <rFont val="Calibri"/>
        <family val="2"/>
        <scheme val="minor"/>
      </rPr>
      <t xml:space="preserve">sociais e ambientais adversos, </t>
    </r>
    <r>
      <rPr>
        <b/>
        <sz val="11"/>
        <color theme="1"/>
        <rFont val="Calibri"/>
        <family val="2"/>
        <scheme val="minor"/>
      </rPr>
      <t>atuais e potenciais.</t>
    </r>
  </si>
  <si>
    <r>
      <rPr>
        <b/>
        <sz val="11"/>
        <color rgb="FF0000CC"/>
        <rFont val="Calibri"/>
        <family val="2"/>
        <scheme val="minor"/>
      </rPr>
      <t>A direção</t>
    </r>
    <r>
      <rPr>
        <b/>
        <sz val="11"/>
        <color theme="1"/>
        <rFont val="Calibri"/>
        <family val="2"/>
        <scheme val="minor"/>
      </rPr>
      <t xml:space="preserve"> deve acompanhar os impactos de maior significância e situação da mitigação.</t>
    </r>
  </si>
  <si>
    <r>
      <t>Os gestores de todas as áreas devem participar do controle de impactos</t>
    </r>
    <r>
      <rPr>
        <b/>
        <sz val="11"/>
        <color rgb="FF0000CC"/>
        <rFont val="Calibri"/>
        <family val="2"/>
        <scheme val="minor"/>
      </rPr>
      <t xml:space="preserve"> sociais e ambientais</t>
    </r>
    <r>
      <rPr>
        <b/>
        <sz val="11"/>
        <color theme="1"/>
        <rFont val="Calibri"/>
        <family val="2"/>
        <scheme val="minor"/>
      </rPr>
      <t xml:space="preserve"> adversos, sendo que o mapeamento, </t>
    </r>
    <r>
      <rPr>
        <b/>
        <sz val="11"/>
        <color rgb="FF0000CC"/>
        <rFont val="Calibri"/>
        <family val="2"/>
        <scheme val="minor"/>
      </rPr>
      <t>a significância e as ações mitigadora</t>
    </r>
    <r>
      <rPr>
        <b/>
        <sz val="11"/>
        <color theme="1"/>
        <rFont val="Calibri"/>
        <family val="2"/>
        <scheme val="minor"/>
      </rPr>
      <t>s devem ser atualizados em alinhamento com ciclos de tomada de decisão e planejamento.</t>
    </r>
  </si>
  <si>
    <r>
      <t>A resposta a</t>
    </r>
    <r>
      <rPr>
        <b/>
        <sz val="11"/>
        <color rgb="FF0000CC"/>
        <rFont val="Calibri"/>
        <family val="2"/>
        <scheme val="minor"/>
      </rPr>
      <t>potenciais</t>
    </r>
    <r>
      <rPr>
        <b/>
        <sz val="11"/>
        <color theme="1"/>
        <rFont val="Calibri"/>
        <family val="2"/>
        <scheme val="minor"/>
      </rPr>
      <t xml:space="preserve"> emergências que envolvem riscos à saúde e à vida da comunidade e de desastres ambientais devem ter protocolos predefinidos.</t>
    </r>
  </si>
  <si>
    <r>
      <t xml:space="preserve">As pessoas responsáveis pela coordenação das respostas às principais </t>
    </r>
    <r>
      <rPr>
        <b/>
        <sz val="11"/>
        <color rgb="FF0000CC"/>
        <rFont val="Calibri"/>
        <family val="2"/>
        <scheme val="minor"/>
      </rPr>
      <t xml:space="preserve">potenciais </t>
    </r>
    <r>
      <rPr>
        <b/>
        <sz val="11"/>
        <color theme="1"/>
        <rFont val="Calibri"/>
        <family val="2"/>
        <scheme val="minor"/>
      </rPr>
      <t xml:space="preserve">emergências </t>
    </r>
    <r>
      <rPr>
        <b/>
        <sz val="11"/>
        <color rgb="FF0000CC"/>
        <rFont val="Calibri"/>
        <family val="2"/>
        <scheme val="minor"/>
      </rPr>
      <t xml:space="preserve">e interlocutores nas comunidades impactadas </t>
    </r>
    <r>
      <rPr>
        <b/>
        <sz val="11"/>
        <color theme="1"/>
        <rFont val="Calibri"/>
        <family val="2"/>
        <scheme val="minor"/>
      </rPr>
      <t>devem ser pré-designadas</t>
    </r>
    <r>
      <rPr>
        <b/>
        <sz val="11"/>
        <color rgb="FF0000CC"/>
        <rFont val="Calibri"/>
        <family val="2"/>
        <scheme val="minor"/>
      </rPr>
      <t xml:space="preserve">, capacitadas </t>
    </r>
    <r>
      <rPr>
        <b/>
        <sz val="11"/>
        <color theme="1"/>
        <rFont val="Calibri"/>
        <family val="2"/>
        <scheme val="minor"/>
      </rPr>
      <t>e conhecidas pelos envolvidos.</t>
    </r>
  </si>
  <si>
    <r>
      <t xml:space="preserve">Citar as principais </t>
    </r>
    <r>
      <rPr>
        <b/>
        <sz val="11"/>
        <color rgb="FF0000CC"/>
        <rFont val="Calibri"/>
        <family val="2"/>
        <scheme val="minor"/>
      </rPr>
      <t xml:space="preserve">potenciais </t>
    </r>
    <r>
      <rPr>
        <b/>
        <sz val="11"/>
        <color theme="1"/>
        <rFont val="Calibri"/>
        <family val="2"/>
        <scheme val="minor"/>
      </rPr>
      <t>emergências e o nome do protocolo associado.</t>
    </r>
  </si>
  <si>
    <r>
      <rPr>
        <b/>
        <sz val="11"/>
        <color rgb="FF0000CC"/>
        <rFont val="Calibri"/>
        <family val="2"/>
        <scheme val="minor"/>
      </rPr>
      <t>Deve</t>
    </r>
    <r>
      <rPr>
        <b/>
        <sz val="11"/>
        <color theme="1"/>
        <rFont val="Calibri"/>
        <family val="2"/>
        <scheme val="minor"/>
      </rPr>
      <t xml:space="preserve"> haver critérios para determinar quais impactos devem ter protocolo de emergência predefinido.</t>
    </r>
  </si>
  <si>
    <r>
      <t xml:space="preserve">A avaliação de resposta a emergências potenciais e </t>
    </r>
    <r>
      <rPr>
        <b/>
        <sz val="11"/>
        <color rgb="FF0000CC"/>
        <rFont val="Calibri"/>
        <family val="2"/>
        <scheme val="minor"/>
      </rPr>
      <t>reais</t>
    </r>
    <r>
      <rPr>
        <b/>
        <sz val="11"/>
        <color theme="1"/>
        <rFont val="Calibri"/>
        <family val="2"/>
        <scheme val="minor"/>
      </rPr>
      <t xml:space="preserve"> ocorridas deve ter a participação de instituições representantes das comunidades impactadas </t>
    </r>
    <r>
      <rPr>
        <b/>
        <sz val="11"/>
        <color rgb="FF0000CC"/>
        <rFont val="Calibri"/>
        <family val="2"/>
        <scheme val="minor"/>
      </rPr>
      <t>ou de especialistas no tema</t>
    </r>
    <r>
      <rPr>
        <b/>
        <sz val="11"/>
        <color theme="1"/>
        <rFont val="Calibri"/>
        <family val="2"/>
        <scheme val="minor"/>
      </rPr>
      <t>.</t>
    </r>
  </si>
  <si>
    <r>
      <t xml:space="preserve">Este Critério trata da gestão da </t>
    </r>
    <r>
      <rPr>
        <sz val="11"/>
        <color rgb="FF0000CC"/>
        <rFont val="Calibri"/>
        <family val="2"/>
        <scheme val="minor"/>
      </rPr>
      <t>responsabilidade</t>
    </r>
    <r>
      <rPr>
        <sz val="11"/>
        <color theme="1"/>
        <rFont val="Calibri"/>
        <family val="2"/>
        <scheme val="minor"/>
      </rPr>
      <t xml:space="preserve"> e da segurança </t>
    </r>
    <r>
      <rPr>
        <sz val="11"/>
        <color rgb="FF0000CC"/>
        <rFont val="Calibri"/>
        <family val="2"/>
        <scheme val="minor"/>
      </rPr>
      <t>socioambientais</t>
    </r>
    <r>
      <rPr>
        <sz val="11"/>
        <color theme="1"/>
        <rFont val="Calibri"/>
        <family val="2"/>
        <scheme val="minor"/>
      </rPr>
      <t xml:space="preserve"> da organização.</t>
    </r>
  </si>
  <si>
    <r>
      <t>Citar os conhecimentos mais importantes</t>
    </r>
    <r>
      <rPr>
        <b/>
        <sz val="11"/>
        <color rgb="FF0000CC"/>
        <rFont val="Calibri"/>
        <family val="2"/>
        <scheme val="minor"/>
      </rPr>
      <t>, destacando os</t>
    </r>
    <r>
      <rPr>
        <b/>
        <sz val="11"/>
        <color theme="1"/>
        <rFont val="Calibri"/>
        <family val="2"/>
        <scheme val="minor"/>
      </rPr>
      <t xml:space="preserve"> que ainda precisam ser internalizados, se houver.</t>
    </r>
  </si>
  <si>
    <r>
      <t xml:space="preserve">Especialistas devem participar da identificação de conhecimentos </t>
    </r>
    <r>
      <rPr>
        <b/>
        <sz val="11"/>
        <color rgb="FF0000CC"/>
        <rFont val="Calibri"/>
        <family val="2"/>
        <scheme val="minor"/>
      </rPr>
      <t>mais importantes</t>
    </r>
    <r>
      <rPr>
        <b/>
        <sz val="11"/>
        <color theme="1"/>
        <rFont val="Calibri"/>
        <family val="2"/>
        <scheme val="minor"/>
      </rPr>
      <t xml:space="preserve"> que precisam ser internalizados e de sua priorização.</t>
    </r>
  </si>
  <si>
    <r>
      <t xml:space="preserve">A identificação de conhecimentos </t>
    </r>
    <r>
      <rPr>
        <b/>
        <sz val="11"/>
        <color rgb="FF0000CC"/>
        <rFont val="Calibri"/>
        <family val="2"/>
        <scheme val="minor"/>
      </rPr>
      <t xml:space="preserve">mais importantes </t>
    </r>
    <r>
      <rPr>
        <b/>
        <sz val="11"/>
        <color theme="1"/>
        <rFont val="Calibri"/>
        <family val="2"/>
        <scheme val="minor"/>
      </rPr>
      <t>para a modelagem do negócio sustentável deve utilizar normas ou modelos que permitam apontar e priorizar oportunidades de melhorias.</t>
    </r>
  </si>
  <si>
    <r>
      <t xml:space="preserve">A necessidade de internalização de conhecimentos </t>
    </r>
    <r>
      <rPr>
        <b/>
        <sz val="11"/>
        <color rgb="FF0000CC"/>
        <rFont val="Calibri"/>
        <family val="2"/>
        <scheme val="minor"/>
      </rPr>
      <t xml:space="preserve">mais importantes </t>
    </r>
    <r>
      <rPr>
        <b/>
        <sz val="11"/>
        <color theme="1"/>
        <rFont val="Calibri"/>
        <family val="2"/>
        <scheme val="minor"/>
      </rPr>
      <t xml:space="preserve">deve considerar riscos de dependência de pessoas e fornecedores. </t>
    </r>
  </si>
  <si>
    <r>
      <t xml:space="preserve">Os fatores de desempenho mais importantes sobre os conhecimentos </t>
    </r>
    <r>
      <rPr>
        <b/>
        <sz val="11"/>
        <color rgb="FF0000CC"/>
        <rFont val="Calibri"/>
        <family val="2"/>
        <scheme val="minor"/>
      </rPr>
      <t>mais importantes</t>
    </r>
    <r>
      <rPr>
        <b/>
        <sz val="11"/>
        <color theme="1"/>
        <rFont val="Calibri"/>
        <family val="2"/>
        <scheme val="minor"/>
      </rPr>
      <t xml:space="preserve"> devem ser </t>
    </r>
    <r>
      <rPr>
        <b/>
        <sz val="11"/>
        <color rgb="FF0000CC"/>
        <rFont val="Calibri"/>
        <family val="2"/>
        <scheme val="minor"/>
      </rPr>
      <t>avaliados</t>
    </r>
    <r>
      <rPr>
        <b/>
        <sz val="11"/>
        <color theme="1"/>
        <rFont val="Calibri"/>
        <family val="2"/>
        <scheme val="minor"/>
      </rPr>
      <t xml:space="preserve">. </t>
    </r>
  </si>
  <si>
    <r>
      <t xml:space="preserve">Os conhecimentos de gestão devem ser internalizados por meio de </t>
    </r>
    <r>
      <rPr>
        <b/>
        <sz val="11"/>
        <color rgb="FF0000CC"/>
        <rFont val="Calibri"/>
        <family val="2"/>
        <scheme val="minor"/>
      </rPr>
      <t>planos de melhoria da gestão</t>
    </r>
    <r>
      <rPr>
        <b/>
        <sz val="11"/>
        <color theme="1"/>
        <rFont val="Calibri"/>
        <family val="2"/>
        <scheme val="minor"/>
      </rPr>
      <t>.</t>
    </r>
  </si>
  <si>
    <r>
      <rPr>
        <b/>
        <sz val="11"/>
        <color rgb="FF0000CC"/>
        <rFont val="Calibri"/>
        <family val="2"/>
        <scheme val="minor"/>
      </rPr>
      <t>Especialistas</t>
    </r>
    <r>
      <rPr>
        <b/>
        <sz val="11"/>
        <color theme="1"/>
        <rFont val="Calibri"/>
        <family val="2"/>
        <scheme val="minor"/>
      </rPr>
      <t xml:space="preserve"> devem participar da internalização de conhecimentos essenciais, compartilhando competências e experiências, e da padronização de processos</t>
    </r>
  </si>
  <si>
    <r>
      <t xml:space="preserve">A redundância de especialistas deve ser incentivada e seus conhecimentos devem ser mantidos </t>
    </r>
    <r>
      <rPr>
        <b/>
        <sz val="11"/>
        <color rgb="FF0000CC"/>
        <rFont val="Calibri"/>
        <family val="2"/>
        <scheme val="minor"/>
      </rPr>
      <t>de forma catalogada</t>
    </r>
    <r>
      <rPr>
        <b/>
        <sz val="11"/>
        <color theme="1"/>
        <rFont val="Calibri"/>
        <family val="2"/>
        <scheme val="minor"/>
      </rPr>
      <t xml:space="preserve">, possibilitando pronto acesso </t>
    </r>
    <r>
      <rPr>
        <b/>
        <sz val="11"/>
        <color rgb="FF0000CC"/>
        <rFont val="Calibri"/>
        <family val="2"/>
        <scheme val="minor"/>
      </rPr>
      <t>a eles</t>
    </r>
    <r>
      <rPr>
        <b/>
        <sz val="11"/>
        <color theme="1"/>
        <rFont val="Calibri"/>
        <family val="2"/>
        <scheme val="minor"/>
      </rPr>
      <t>.</t>
    </r>
  </si>
  <si>
    <r>
      <t xml:space="preserve">A busca por melhores práticas </t>
    </r>
    <r>
      <rPr>
        <b/>
        <sz val="11"/>
        <color rgb="FF0000CC"/>
        <rFont val="Calibri"/>
        <family val="2"/>
        <scheme val="minor"/>
      </rPr>
      <t>de modelagem de negócios sustentáveis</t>
    </r>
    <r>
      <rPr>
        <b/>
        <sz val="11"/>
        <color theme="1"/>
        <rFont val="Calibri"/>
        <family val="2"/>
        <scheme val="minor"/>
      </rPr>
      <t xml:space="preserve"> no mercado deve ser priorizada pelas áreas e realizada conforme um plano.</t>
    </r>
  </si>
  <si>
    <r>
      <rPr>
        <b/>
        <sz val="11"/>
        <color rgb="FF0000CC"/>
        <rFont val="Calibri"/>
        <family val="2"/>
        <scheme val="minor"/>
      </rPr>
      <t>Os clientes</t>
    </r>
    <r>
      <rPr>
        <b/>
        <sz val="11"/>
        <color theme="1"/>
        <rFont val="Calibri"/>
        <family val="2"/>
        <scheme val="minor"/>
      </rPr>
      <t>, fornecedores, membros da comunidade e outras partes interessadas devem ser mobilizados e ter canal disponível para envio de sugestões.</t>
    </r>
  </si>
  <si>
    <r>
      <rPr>
        <b/>
        <sz val="11"/>
        <color rgb="FF0000CC"/>
        <rFont val="Calibri"/>
        <family val="2"/>
        <scheme val="minor"/>
      </rPr>
      <t>A incorporação de inovações</t>
    </r>
    <r>
      <rPr>
        <b/>
        <sz val="11"/>
        <color theme="1"/>
        <rFont val="Calibri"/>
        <family val="2"/>
        <scheme val="minor"/>
      </rPr>
      <t xml:space="preserve"> deve ser </t>
    </r>
    <r>
      <rPr>
        <b/>
        <sz val="11"/>
        <color rgb="FF0000CC"/>
        <rFont val="Calibri"/>
        <family val="2"/>
        <scheme val="minor"/>
      </rPr>
      <t>avaliada</t>
    </r>
    <r>
      <rPr>
        <b/>
        <sz val="11"/>
        <color theme="1"/>
        <rFont val="Calibri"/>
        <family val="2"/>
        <scheme val="minor"/>
      </rPr>
      <t xml:space="preserve"> por meio de indicadores.</t>
    </r>
  </si>
  <si>
    <r>
      <t xml:space="preserve">5.3 Adaptação </t>
    </r>
    <r>
      <rPr>
        <b/>
        <sz val="10"/>
        <color rgb="FF0000CC"/>
        <rFont val="Calibri"/>
        <family val="2"/>
        <scheme val="minor"/>
      </rPr>
      <t>digital</t>
    </r>
  </si>
  <si>
    <r>
      <t>Tem a finalidade de desenvolver uma cultura e processos que propicie</t>
    </r>
    <r>
      <rPr>
        <b/>
        <sz val="10"/>
        <color rgb="FF0000CC"/>
        <rFont val="Calibri"/>
        <family val="2"/>
        <scheme val="minor"/>
      </rPr>
      <t>m</t>
    </r>
    <r>
      <rPr>
        <b/>
        <sz val="10"/>
        <color theme="1"/>
        <rFont val="Calibri"/>
        <family val="2"/>
        <scheme val="minor"/>
      </rPr>
      <t xml:space="preserve"> a incorporação ágil, permanente e adaptativa da tecnologia digital emergente nos produtos </t>
    </r>
    <r>
      <rPr>
        <b/>
        <sz val="10"/>
        <color rgb="FF0000CC"/>
        <rFont val="Calibri"/>
        <family val="2"/>
        <scheme val="minor"/>
      </rPr>
      <t>e</t>
    </r>
    <r>
      <rPr>
        <b/>
        <sz val="10"/>
        <color theme="1"/>
        <rFont val="Calibri"/>
        <family val="2"/>
        <scheme val="minor"/>
      </rPr>
      <t xml:space="preserve"> processos, melhorando o </t>
    </r>
    <r>
      <rPr>
        <b/>
        <sz val="10"/>
        <color rgb="FF0000CC"/>
        <rFont val="Calibri"/>
        <family val="2"/>
        <scheme val="minor"/>
      </rPr>
      <t xml:space="preserve">atendimento à demanda por informações, os sistemas de informação existentes e o </t>
    </r>
    <r>
      <rPr>
        <b/>
        <sz val="10"/>
        <color theme="1"/>
        <rFont val="Calibri"/>
        <family val="2"/>
        <scheme val="minor"/>
      </rPr>
      <t xml:space="preserve">desempenho dos produtos e processos, </t>
    </r>
    <r>
      <rPr>
        <b/>
        <sz val="10"/>
        <color rgb="FF0000CC"/>
        <rFont val="Calibri"/>
        <family val="2"/>
        <scheme val="minor"/>
      </rPr>
      <t xml:space="preserve">bem como </t>
    </r>
    <r>
      <rPr>
        <b/>
        <sz val="10"/>
        <color theme="1"/>
        <rFont val="Calibri"/>
        <family val="2"/>
        <scheme val="minor"/>
      </rPr>
      <t xml:space="preserve">a integração digital com clientes e outras partes interessadas, enfatizando a gestão e a modelagem do negócio sustentável digital. </t>
    </r>
  </si>
  <si>
    <t>Apresentar as principais tecnologias digitais em uso e sua finalidade.</t>
  </si>
  <si>
    <r>
      <rPr>
        <b/>
        <sz val="11"/>
        <color rgb="FF0000CC"/>
        <rFont val="Calibri"/>
        <family val="2"/>
        <scheme val="minor"/>
      </rPr>
      <t xml:space="preserve">Apresentar </t>
    </r>
    <r>
      <rPr>
        <b/>
        <sz val="11"/>
        <color theme="1"/>
        <rFont val="Calibri"/>
        <family val="2"/>
        <scheme val="minor"/>
      </rPr>
      <t>dois exemplos importantes de melhoria nas operações por meio da tecnologia digital.</t>
    </r>
  </si>
  <si>
    <r>
      <rPr>
        <b/>
        <sz val="11"/>
        <color rgb="FF0000CC"/>
        <rFont val="Calibri"/>
        <family val="2"/>
        <scheme val="minor"/>
      </rPr>
      <t>As oportunidades que</t>
    </r>
    <r>
      <rPr>
        <b/>
        <sz val="11"/>
        <color theme="1"/>
        <rFont val="Calibri"/>
        <family val="2"/>
        <scheme val="minor"/>
      </rPr>
      <t xml:space="preserve"> a tecnologia digital emergente oferece devem ser acompanhadas e avaliadas pelas áreas responsáveis e apoiadas por especialistas. </t>
    </r>
  </si>
  <si>
    <r>
      <t xml:space="preserve">A responsabilidade das pessoas em relação à segurança das informações na organização deve ser estabelecida formalmente, incluindo as informações em dispositivos móveis </t>
    </r>
    <r>
      <rPr>
        <b/>
        <sz val="11"/>
        <color rgb="FF0000CC"/>
        <rFont val="Calibri"/>
        <family val="2"/>
        <scheme val="minor"/>
      </rPr>
      <t xml:space="preserve">e de trabalho remoto </t>
    </r>
    <r>
      <rPr>
        <b/>
        <sz val="11"/>
        <color theme="1"/>
        <rFont val="Calibri"/>
        <family val="2"/>
        <scheme val="minor"/>
      </rPr>
      <t>utilizados.</t>
    </r>
  </si>
  <si>
    <r>
      <rPr>
        <b/>
        <sz val="11"/>
        <color rgb="FF0000CC"/>
        <rFont val="Calibri"/>
        <family val="2"/>
        <scheme val="minor"/>
      </rPr>
      <t>Os administradores</t>
    </r>
    <r>
      <rPr>
        <b/>
        <sz val="11"/>
        <color theme="1"/>
        <rFont val="Calibri"/>
        <family val="2"/>
        <scheme val="minor"/>
      </rPr>
      <t xml:space="preserve"> devem participar da definição de políticas e estabelecimento de metas de segurança digital.</t>
    </r>
  </si>
  <si>
    <r>
      <t xml:space="preserve">A estrutura organizacional e equipes multifuncionais </t>
    </r>
    <r>
      <rPr>
        <b/>
        <sz val="11"/>
        <color rgb="FF0000CC"/>
        <rFont val="Calibri"/>
        <family val="2"/>
        <scheme val="minor"/>
      </rPr>
      <t xml:space="preserve">devem estar </t>
    </r>
    <r>
      <rPr>
        <b/>
        <sz val="11"/>
        <color theme="1"/>
        <rFont val="Calibri"/>
        <family val="2"/>
        <scheme val="minor"/>
      </rPr>
      <t>informadas no Perfil.</t>
    </r>
  </si>
  <si>
    <t>Apresentar as principais competências definidas para as pessoas, em geral.</t>
  </si>
  <si>
    <r>
      <t xml:space="preserve">O planejamento de quadro e funções e de suas principais </t>
    </r>
    <r>
      <rPr>
        <b/>
        <sz val="11"/>
        <color rgb="FF0000CC"/>
        <rFont val="Calibri"/>
        <family val="2"/>
        <scheme val="minor"/>
      </rPr>
      <t>competências deve</t>
    </r>
    <r>
      <rPr>
        <b/>
        <sz val="11"/>
        <color theme="1"/>
        <rFont val="Calibri"/>
        <family val="2"/>
        <scheme val="minor"/>
      </rPr>
      <t xml:space="preserve"> ser feito considerando medidas de aumento de produtividade associadas ao desenvolvimento das equipes e aos investimentos em automação de processos.</t>
    </r>
  </si>
  <si>
    <r>
      <t xml:space="preserve">c) </t>
    </r>
    <r>
      <rPr>
        <b/>
        <sz val="10"/>
        <color rgb="FF0000CC"/>
        <rFont val="Calibri"/>
        <family val="2"/>
        <scheme val="minor"/>
      </rPr>
      <t>Desenvolvimento de competências das pessoas</t>
    </r>
    <r>
      <rPr>
        <b/>
        <sz val="10"/>
        <color theme="1"/>
        <rFont val="Calibri"/>
        <family val="2"/>
        <scheme val="minor"/>
      </rPr>
      <t xml:space="preserve"> </t>
    </r>
  </si>
  <si>
    <r>
      <t xml:space="preserve">Visa a tornar as pessoas capazes de realizar as funções sob sua responsabilidade, a melhorar a sua performance </t>
    </r>
    <r>
      <rPr>
        <b/>
        <sz val="10"/>
        <color rgb="FF0000CC"/>
        <rFont val="Calibri"/>
        <family val="2"/>
        <scheme val="minor"/>
      </rPr>
      <t xml:space="preserve">individual, na equipe e na organização, </t>
    </r>
    <r>
      <rPr>
        <b/>
        <sz val="10"/>
        <color theme="1"/>
        <rFont val="Calibri"/>
        <family val="2"/>
        <scheme val="minor"/>
      </rPr>
      <t xml:space="preserve">viabilizando a aquisição de novas competências e prepará-las para assumir novas e maiores responsabilidades. </t>
    </r>
  </si>
  <si>
    <t>O plano de capacitação e desenvolvimento de pessoas deve ser atualizado</t>
  </si>
  <si>
    <r>
      <t>Citar o</t>
    </r>
    <r>
      <rPr>
        <b/>
        <sz val="11"/>
        <color rgb="FF0000CC"/>
        <rFont val="Calibri"/>
        <family val="2"/>
        <scheme val="minor"/>
      </rPr>
      <t>s</t>
    </r>
    <r>
      <rPr>
        <b/>
        <sz val="11"/>
        <color theme="1"/>
        <rFont val="Calibri"/>
        <family val="2"/>
        <scheme val="minor"/>
      </rPr>
      <t xml:space="preserve"> principa</t>
    </r>
    <r>
      <rPr>
        <b/>
        <sz val="11"/>
        <color rgb="FF0000CC"/>
        <rFont val="Calibri"/>
        <family val="2"/>
        <scheme val="minor"/>
      </rPr>
      <t>is</t>
    </r>
    <r>
      <rPr>
        <b/>
        <sz val="11"/>
        <color theme="1"/>
        <rFont val="Calibri"/>
        <family val="2"/>
        <scheme val="minor"/>
      </rPr>
      <t xml:space="preserve"> programa</t>
    </r>
    <r>
      <rPr>
        <b/>
        <sz val="11"/>
        <color rgb="FF0000CC"/>
        <rFont val="Calibri"/>
        <family val="2"/>
        <scheme val="minor"/>
      </rPr>
      <t>s</t>
    </r>
    <r>
      <rPr>
        <b/>
        <sz val="11"/>
        <color theme="1"/>
        <rFont val="Calibri"/>
        <family val="2"/>
        <scheme val="minor"/>
      </rPr>
      <t xml:space="preserve"> ou aç</t>
    </r>
    <r>
      <rPr>
        <b/>
        <sz val="11"/>
        <color rgb="FF0000CC"/>
        <rFont val="Calibri"/>
        <family val="2"/>
        <scheme val="minor"/>
      </rPr>
      <t>ões, em andamento,</t>
    </r>
    <r>
      <rPr>
        <b/>
        <sz val="11"/>
        <color theme="1"/>
        <rFont val="Calibri"/>
        <family val="2"/>
        <scheme val="minor"/>
      </rPr>
      <t xml:space="preserve"> de capacitação ou desenvolvimento das pessoas e a quantidade de pessoas alcançadas. </t>
    </r>
  </si>
  <si>
    <r>
      <t xml:space="preserve">As pessoas </t>
    </r>
    <r>
      <rPr>
        <b/>
        <sz val="11"/>
        <color rgb="FF0000CC"/>
        <rFont val="Calibri"/>
        <family val="2"/>
        <scheme val="minor"/>
      </rPr>
      <t>devem ser informadas pelas respectivas lideranças sobre</t>
    </r>
    <r>
      <rPr>
        <b/>
        <sz val="11"/>
        <color theme="1"/>
        <rFont val="Calibri"/>
        <family val="2"/>
        <scheme val="minor"/>
      </rPr>
      <t xml:space="preserve"> as competências técnicas e sociais necessárias para realizar as funções sob sua responsabilidade e que precisam ser desenvolvidas.</t>
    </r>
  </si>
  <si>
    <r>
      <t xml:space="preserve">A efetividade </t>
    </r>
    <r>
      <rPr>
        <b/>
        <sz val="11"/>
        <color rgb="FF0000CC"/>
        <rFont val="Calibri"/>
        <family val="2"/>
        <scheme val="minor"/>
      </rPr>
      <t>do desenvolvimento de competências das pessoas, por meio da</t>
    </r>
    <r>
      <rPr>
        <b/>
        <sz val="11"/>
        <color theme="1"/>
        <rFont val="Calibri"/>
        <family val="2"/>
        <scheme val="minor"/>
      </rPr>
      <t xml:space="preserve"> capacitação e desenvolvimento, deve ser avaliada por meio de indicador.</t>
    </r>
  </si>
  <si>
    <t>O tratamento dos perigos e riscos à saúde e segurança ocupacional deve incluir a permanente educação e o desenvolvimento da prontidão para emergências.</t>
  </si>
  <si>
    <r>
      <rPr>
        <b/>
        <sz val="11"/>
        <color rgb="FF0000CC"/>
        <rFont val="Calibri"/>
        <family val="2"/>
        <scheme val="minor"/>
      </rPr>
      <t>Os potenciais</t>
    </r>
    <r>
      <rPr>
        <b/>
        <sz val="11"/>
        <color theme="1"/>
        <rFont val="Calibri"/>
        <family val="2"/>
        <scheme val="minor"/>
      </rPr>
      <t xml:space="preserve"> acidentes, </t>
    </r>
    <r>
      <rPr>
        <b/>
        <sz val="11"/>
        <color rgb="FF0000CC"/>
        <rFont val="Calibri"/>
        <family val="2"/>
        <scheme val="minor"/>
      </rPr>
      <t>que possam desencadear</t>
    </r>
    <r>
      <rPr>
        <b/>
        <sz val="11"/>
        <color theme="1"/>
        <rFont val="Calibri"/>
        <family val="2"/>
        <scheme val="minor"/>
      </rPr>
      <t xml:space="preserve"> afastamentos, devem ser notificados à direção.</t>
    </r>
  </si>
  <si>
    <r>
      <t>As principais necessidades</t>
    </r>
    <r>
      <rPr>
        <b/>
        <sz val="11"/>
        <color rgb="FF0000CC"/>
        <rFont val="Calibri"/>
        <family val="2"/>
        <scheme val="minor"/>
      </rPr>
      <t xml:space="preserve"> e expectativas</t>
    </r>
    <r>
      <rPr>
        <b/>
        <sz val="11"/>
        <color theme="1"/>
        <rFont val="Calibri"/>
        <family val="2"/>
        <scheme val="minor"/>
      </rPr>
      <t xml:space="preserve"> das pessoas da força de trabalho que podem afetar o clima organizacional devem ser conhecidas para o desenvolvimento da comunicação e de programas de pessoal.</t>
    </r>
  </si>
  <si>
    <r>
      <t xml:space="preserve">As ações de maximização do comprometimento, bem-estar e satisfação das pessoas devem ser planejadas </t>
    </r>
    <r>
      <rPr>
        <b/>
        <sz val="11"/>
        <color rgb="FF0000CC"/>
        <rFont val="Calibri"/>
        <family val="2"/>
        <scheme val="minor"/>
      </rPr>
      <t>com a participação das equipes</t>
    </r>
    <r>
      <rPr>
        <b/>
        <sz val="11"/>
        <color theme="1"/>
        <rFont val="Calibri"/>
        <family val="2"/>
        <scheme val="minor"/>
      </rPr>
      <t>.</t>
    </r>
  </si>
  <si>
    <r>
      <rPr>
        <b/>
        <sz val="11"/>
        <color rgb="FF0000CC"/>
        <rFont val="Calibri"/>
        <family val="2"/>
        <scheme val="minor"/>
      </rPr>
      <t>As lideranças</t>
    </r>
    <r>
      <rPr>
        <b/>
        <sz val="11"/>
        <color theme="1"/>
        <rFont val="Calibri"/>
        <family val="2"/>
        <scheme val="minor"/>
      </rPr>
      <t>, em todos os níveis, devem monitorar os aspectos que mais afetam o comprometimento, bem-estar e a satisfação de sua equipe.</t>
    </r>
  </si>
  <si>
    <r>
      <rPr>
        <b/>
        <sz val="11"/>
        <color rgb="FF0000CC"/>
        <rFont val="Calibri"/>
        <family val="2"/>
        <scheme val="minor"/>
      </rPr>
      <t>A avaliação dos aspectos que afetam</t>
    </r>
    <r>
      <rPr>
        <b/>
        <sz val="11"/>
        <color theme="1"/>
        <rFont val="Calibri"/>
        <family val="2"/>
        <scheme val="minor"/>
      </rPr>
      <t xml:space="preserve"> o comprometimento, o bem-estar e a satisfação da força de trabalho deve considerar a opinião das pessoas, sem necessidade de sua identificação, e permitir priorizar oportunidades de melhoria específicas por grupos de pessoas ou áreas.</t>
    </r>
  </si>
  <si>
    <r>
      <t xml:space="preserve">As ações de maximização do comprometimento, bem-estar e satisfação das pessoas devem ser </t>
    </r>
    <r>
      <rPr>
        <b/>
        <sz val="11"/>
        <color rgb="FF0000CC"/>
        <rFont val="Calibri"/>
        <family val="2"/>
        <scheme val="minor"/>
      </rPr>
      <t>harmonizadas pela direção e implementadas pelos líderes</t>
    </r>
    <r>
      <rPr>
        <b/>
        <sz val="11"/>
        <color theme="1"/>
        <rFont val="Calibri"/>
        <family val="2"/>
        <scheme val="minor"/>
      </rPr>
      <t>.</t>
    </r>
  </si>
  <si>
    <r>
      <t xml:space="preserve">O voluntariado em projetos de desenvolvimento socioambientais </t>
    </r>
    <r>
      <rPr>
        <b/>
        <sz val="11"/>
        <color rgb="FF0000CC"/>
        <rFont val="Calibri"/>
        <family val="2"/>
        <scheme val="minor"/>
      </rPr>
      <t>deve ser</t>
    </r>
    <r>
      <rPr>
        <b/>
        <sz val="11"/>
        <color theme="1"/>
        <rFont val="Calibri"/>
        <family val="2"/>
        <scheme val="minor"/>
      </rPr>
      <t xml:space="preserve"> estimulado.</t>
    </r>
  </si>
  <si>
    <r>
      <rPr>
        <b/>
        <sz val="11"/>
        <color rgb="FF0000CC"/>
        <rFont val="Calibri"/>
        <family val="2"/>
        <scheme val="minor"/>
      </rPr>
      <t>A organização deve</t>
    </r>
    <r>
      <rPr>
        <b/>
        <sz val="11"/>
        <color theme="1"/>
        <rFont val="Calibri"/>
        <family val="2"/>
        <scheme val="minor"/>
      </rPr>
      <t xml:space="preserve"> manter compensações compatíveis com a necessidade de retenção de pessoal de alto desempenho.</t>
    </r>
  </si>
  <si>
    <r>
      <t xml:space="preserve">O incentivo por alcance e superação de metas </t>
    </r>
    <r>
      <rPr>
        <b/>
        <sz val="11"/>
        <color rgb="FF0000CC"/>
        <rFont val="Calibri"/>
        <family val="2"/>
        <scheme val="minor"/>
      </rPr>
      <t xml:space="preserve">deve ser </t>
    </r>
    <r>
      <rPr>
        <b/>
        <sz val="11"/>
        <color theme="1"/>
        <rFont val="Calibri"/>
        <family val="2"/>
        <scheme val="minor"/>
      </rPr>
      <t>adotado amplamente.</t>
    </r>
  </si>
  <si>
    <r>
      <t xml:space="preserve">O incentivo por alcance ou superação de metas </t>
    </r>
    <r>
      <rPr>
        <b/>
        <sz val="11"/>
        <color rgb="FF0000CC"/>
        <rFont val="Calibri"/>
        <family val="2"/>
        <scheme val="minor"/>
      </rPr>
      <t>deve</t>
    </r>
    <r>
      <rPr>
        <b/>
        <sz val="11"/>
        <color theme="1"/>
        <rFont val="Calibri"/>
        <family val="2"/>
        <scheme val="minor"/>
      </rPr>
      <t xml:space="preserve"> considerar </t>
    </r>
    <r>
      <rPr>
        <b/>
        <sz val="11"/>
        <color rgb="FF0000CC"/>
        <rFont val="Calibri"/>
        <family val="2"/>
        <scheme val="minor"/>
      </rPr>
      <t xml:space="preserve">as </t>
    </r>
    <r>
      <rPr>
        <b/>
        <sz val="11"/>
        <color theme="1"/>
        <rFont val="Calibri"/>
        <family val="2"/>
        <scheme val="minor"/>
      </rPr>
      <t>metas das equipes.</t>
    </r>
  </si>
  <si>
    <r>
      <t xml:space="preserve">6.2 Desenvolvimento de </t>
    </r>
    <r>
      <rPr>
        <b/>
        <sz val="10"/>
        <color rgb="FF0000CC"/>
        <rFont val="Calibri"/>
        <family val="2"/>
        <scheme val="minor"/>
      </rPr>
      <t>lideranças</t>
    </r>
  </si>
  <si>
    <t>Apresentar as principais competências esperadas para os diferentes níveis de liderança.</t>
  </si>
  <si>
    <r>
      <rPr>
        <b/>
        <sz val="11"/>
        <color rgb="FF0000CC"/>
        <rFont val="Calibri"/>
        <family val="2"/>
        <scheme val="minor"/>
      </rPr>
      <t>A seleção de candidatos</t>
    </r>
    <r>
      <rPr>
        <b/>
        <sz val="11"/>
        <color theme="1"/>
        <rFont val="Calibri"/>
        <family val="2"/>
        <scheme val="minor"/>
      </rPr>
      <t xml:space="preserve"> a posições de liderança deve validar seu perfil e competências de gestão de pessoas declaradas ou previamente avaliadas</t>
    </r>
  </si>
  <si>
    <r>
      <t xml:space="preserve">As competências relativas à gestão de pessoas devem integrar o conjunto de competências estabelecidas para liderança </t>
    </r>
    <r>
      <rPr>
        <b/>
        <sz val="11"/>
        <color rgb="FF0000CC"/>
        <rFont val="Calibri"/>
        <family val="2"/>
        <scheme val="minor"/>
      </rPr>
      <t>em</t>
    </r>
    <r>
      <rPr>
        <b/>
        <sz val="11"/>
        <color theme="1"/>
        <rFont val="Calibri"/>
        <family val="2"/>
        <scheme val="minor"/>
      </rPr>
      <t xml:space="preserve"> todos os níveis.</t>
    </r>
  </si>
  <si>
    <r>
      <rPr>
        <b/>
        <sz val="11"/>
        <color rgb="FF0000CC"/>
        <rFont val="Calibri"/>
        <family val="2"/>
        <scheme val="minor"/>
      </rPr>
      <t xml:space="preserve">A competência em desenvolver lideranças </t>
    </r>
    <r>
      <rPr>
        <b/>
        <sz val="11"/>
        <color theme="1"/>
        <rFont val="Calibri"/>
        <family val="2"/>
        <scheme val="minor"/>
      </rPr>
      <t>deve integrar o conjunto de competências estabelecidas para líderes de gestores.</t>
    </r>
  </si>
  <si>
    <r>
      <t xml:space="preserve">A seleção de líderes e sucessores </t>
    </r>
    <r>
      <rPr>
        <b/>
        <sz val="11"/>
        <color rgb="FF0000CC"/>
        <rFont val="Calibri"/>
        <family val="2"/>
        <scheme val="minor"/>
      </rPr>
      <t xml:space="preserve">deve </t>
    </r>
    <r>
      <rPr>
        <b/>
        <sz val="11"/>
        <color theme="1"/>
        <rFont val="Calibri"/>
        <family val="2"/>
        <scheme val="minor"/>
      </rPr>
      <t>avaliar a competência atual e potencial relativa à gestão de pessoas.</t>
    </r>
  </si>
  <si>
    <r>
      <t xml:space="preserve">Os líderes e sucessores selecionados devem </t>
    </r>
    <r>
      <rPr>
        <b/>
        <sz val="11"/>
        <color rgb="FF0000CC"/>
        <rFont val="Calibri"/>
        <family val="2"/>
        <scheme val="minor"/>
      </rPr>
      <t xml:space="preserve">conhecer </t>
    </r>
    <r>
      <rPr>
        <b/>
        <sz val="11"/>
        <color theme="1"/>
        <rFont val="Calibri"/>
        <family val="2"/>
        <scheme val="minor"/>
      </rPr>
      <t xml:space="preserve">os principais processos de gestão da </t>
    </r>
    <r>
      <rPr>
        <b/>
        <sz val="11"/>
        <color rgb="FF0000CC"/>
        <rFont val="Calibri"/>
        <family val="2"/>
        <scheme val="minor"/>
      </rPr>
      <t>organização</t>
    </r>
    <r>
      <rPr>
        <b/>
        <sz val="11"/>
        <color theme="1"/>
        <rFont val="Calibri"/>
        <family val="2"/>
        <scheme val="minor"/>
      </rPr>
      <t>.</t>
    </r>
  </si>
  <si>
    <t>Os líderes e sucessores selecionados devem ser integrados à estrutura de liderança.</t>
  </si>
  <si>
    <r>
      <t xml:space="preserve">O desempenho da seleção de líderes e sucessores deve ser avaliado por meio de </t>
    </r>
    <r>
      <rPr>
        <b/>
        <sz val="11"/>
        <color rgb="FF0000CC"/>
        <rFont val="Calibri"/>
        <family val="2"/>
        <scheme val="minor"/>
      </rPr>
      <t>indicador</t>
    </r>
    <r>
      <rPr>
        <b/>
        <sz val="11"/>
        <color theme="1"/>
        <rFont val="Calibri"/>
        <family val="2"/>
        <scheme val="minor"/>
      </rPr>
      <t>.</t>
    </r>
  </si>
  <si>
    <r>
      <t xml:space="preserve">c) Desenvolvimento </t>
    </r>
    <r>
      <rPr>
        <b/>
        <sz val="10"/>
        <color rgb="FF0000CC"/>
        <rFont val="Calibri"/>
        <family val="2"/>
        <scheme val="minor"/>
      </rPr>
      <t>de competências de</t>
    </r>
    <r>
      <rPr>
        <b/>
        <sz val="10"/>
        <color theme="1"/>
        <rFont val="Calibri"/>
        <family val="2"/>
        <scheme val="minor"/>
      </rPr>
      <t xml:space="preserve"> líderes e sucessores</t>
    </r>
  </si>
  <si>
    <t>Apresentar as principais competências de liderança.</t>
  </si>
  <si>
    <r>
      <t xml:space="preserve">Citar </t>
    </r>
    <r>
      <rPr>
        <b/>
        <sz val="11"/>
        <color rgb="FF0000CC"/>
        <rFont val="Calibri"/>
        <family val="2"/>
        <scheme val="minor"/>
      </rPr>
      <t xml:space="preserve">os principais programas ou ações </t>
    </r>
    <r>
      <rPr>
        <b/>
        <sz val="11"/>
        <color theme="1"/>
        <rFont val="Calibri"/>
        <family val="2"/>
        <scheme val="minor"/>
      </rPr>
      <t>de desenvolvimento de líderes em andamento e a quantidade de pessoas alcançadas.</t>
    </r>
  </si>
  <si>
    <t>Apresentar as competências de liderança para o nível de direção.</t>
  </si>
  <si>
    <r>
      <t xml:space="preserve">O desempenho dos líderes deve ser avaliado por meio de indicadores associados </t>
    </r>
    <r>
      <rPr>
        <b/>
        <sz val="11"/>
        <color rgb="FF0000CC"/>
        <rFont val="Calibri"/>
        <family val="2"/>
        <scheme val="minor"/>
      </rPr>
      <t>ao engajamento dos liderados</t>
    </r>
    <r>
      <rPr>
        <b/>
        <sz val="11"/>
        <color theme="1"/>
        <rFont val="Calibri"/>
        <family val="2"/>
        <scheme val="minor"/>
      </rPr>
      <t>.</t>
    </r>
  </si>
  <si>
    <r>
      <t xml:space="preserve">O desempenho dos líderes deve ser avaliado por meio de indicadores associados aos resultados das </t>
    </r>
    <r>
      <rPr>
        <b/>
        <sz val="11"/>
        <color rgb="FF0000CC"/>
        <rFont val="Calibri"/>
        <family val="2"/>
        <scheme val="minor"/>
      </rPr>
      <t>equipes</t>
    </r>
    <r>
      <rPr>
        <b/>
        <sz val="11"/>
        <color theme="1"/>
        <rFont val="Calibri"/>
        <family val="2"/>
        <scheme val="minor"/>
      </rPr>
      <t>.</t>
    </r>
  </si>
  <si>
    <t>Apresentar os principais fatores de desempenho para produtos e processos primários e de suporte e as partes interessadas mais importantes associadas.</t>
  </si>
  <si>
    <r>
      <t xml:space="preserve">Os principais fatores de desempenho para produtos e processos </t>
    </r>
    <r>
      <rPr>
        <b/>
        <sz val="11"/>
        <color rgb="FF0000CC"/>
        <rFont val="Calibri"/>
        <family val="2"/>
        <scheme val="minor"/>
      </rPr>
      <t>devem ser</t>
    </r>
    <r>
      <rPr>
        <b/>
        <sz val="11"/>
        <color theme="1"/>
        <rFont val="Calibri"/>
        <family val="2"/>
        <scheme val="minor"/>
      </rPr>
      <t xml:space="preserve"> avaliado por meio de indicadores.</t>
    </r>
  </si>
  <si>
    <r>
      <t xml:space="preserve">Citar exemplo recente </t>
    </r>
    <r>
      <rPr>
        <b/>
        <sz val="11"/>
        <color rgb="FF0000CC"/>
        <rFont val="Calibri"/>
        <family val="2"/>
        <scheme val="minor"/>
      </rPr>
      <t>de desenvolvimento ou atualização de</t>
    </r>
    <r>
      <rPr>
        <b/>
        <sz val="11"/>
        <color theme="1"/>
        <rFont val="Calibri"/>
        <family val="2"/>
        <scheme val="minor"/>
      </rPr>
      <t xml:space="preserve"> processo ou produto </t>
    </r>
    <r>
      <rPr>
        <b/>
        <sz val="11"/>
        <color rgb="FF0000CC"/>
        <rFont val="Calibri"/>
        <family val="2"/>
        <scheme val="minor"/>
      </rPr>
      <t>visando ao</t>
    </r>
    <r>
      <rPr>
        <b/>
        <sz val="11"/>
        <color theme="1"/>
        <rFont val="Calibri"/>
        <family val="2"/>
        <scheme val="minor"/>
      </rPr>
      <t xml:space="preserve"> aumento da sustentabilidade.</t>
    </r>
  </si>
  <si>
    <r>
      <rPr>
        <b/>
        <sz val="11"/>
        <color rgb="FF0000CC"/>
        <rFont val="Calibri"/>
        <family val="2"/>
        <scheme val="minor"/>
      </rPr>
      <t>A implementação de</t>
    </r>
    <r>
      <rPr>
        <b/>
        <sz val="11"/>
        <color theme="1"/>
        <rFont val="Calibri"/>
        <family val="2"/>
        <scheme val="minor"/>
      </rPr>
      <t xml:space="preserve"> projetos deve incluir etapas piloto e intermediárias para avaliar resultados até entrar em operação.</t>
    </r>
  </si>
  <si>
    <r>
      <t xml:space="preserve">O estabelecimento de padrões e de seu acervo visando a garantir a qualidade dos produtos e dos </t>
    </r>
    <r>
      <rPr>
        <b/>
        <sz val="11"/>
        <color rgb="FF0000CC"/>
        <rFont val="Calibri"/>
        <family val="2"/>
        <scheme val="minor"/>
      </rPr>
      <t>processos</t>
    </r>
    <r>
      <rPr>
        <b/>
        <sz val="11"/>
        <color theme="1"/>
        <rFont val="Calibri"/>
        <family val="2"/>
        <scheme val="minor"/>
      </rPr>
      <t xml:space="preserve"> devem ser compatíveis com o ambiente operacional em que serão aplicados e com a capacidade dos executantes os compreenderem.</t>
    </r>
  </si>
  <si>
    <r>
      <t xml:space="preserve">O lançamento de produtos e início das operações dos </t>
    </r>
    <r>
      <rPr>
        <b/>
        <sz val="11"/>
        <color rgb="FF0000CC"/>
        <rFont val="Calibri"/>
        <family val="2"/>
        <scheme val="minor"/>
      </rPr>
      <t>processos</t>
    </r>
    <r>
      <rPr>
        <b/>
        <sz val="11"/>
        <color theme="1"/>
        <rFont val="Calibri"/>
        <family val="2"/>
        <scheme val="minor"/>
      </rPr>
      <t xml:space="preserve">, sejam novos ou atualizados, devem ser monitorados de maneira particular para possibilitar ajustes rápidos nos padrões, reduzindo possíveis impactos adversos iniciais. </t>
    </r>
  </si>
  <si>
    <r>
      <t xml:space="preserve">O desenvolvimento de projetos deve ser realizado com a participação de áreas internas afetadas ou beneficiadas </t>
    </r>
    <r>
      <rPr>
        <b/>
        <sz val="11"/>
        <color rgb="FF0000CC"/>
        <rFont val="Calibri"/>
        <family val="2"/>
        <scheme val="minor"/>
      </rPr>
      <t>e de partes interessadas, quando aplicável.</t>
    </r>
  </si>
  <si>
    <r>
      <t xml:space="preserve">&gt;a </t>
    </r>
    <r>
      <rPr>
        <b/>
        <sz val="11"/>
        <color rgb="FF0000CC"/>
        <rFont val="Calibri"/>
        <family val="2"/>
        <scheme val="minor"/>
      </rPr>
      <t>integridade</t>
    </r>
    <r>
      <rPr>
        <b/>
        <sz val="11"/>
        <color theme="1"/>
        <rFont val="Calibri"/>
        <family val="2"/>
        <scheme val="minor"/>
      </rPr>
      <t xml:space="preserve"> de infraestruturas utilizadas.</t>
    </r>
  </si>
  <si>
    <t>&gt;a confiabilidade, a mantenabilidade e o custo otimizado  do ciclo de vida de ativos de infraestrutura operacional;</t>
  </si>
  <si>
    <t>&gt;a durabilidade de bens produzidos;</t>
  </si>
  <si>
    <r>
      <t xml:space="preserve">O gerenciamento do desempenho </t>
    </r>
    <r>
      <rPr>
        <b/>
        <sz val="11"/>
        <color rgb="FF0000CC"/>
        <rFont val="Calibri"/>
        <family val="2"/>
        <scheme val="minor"/>
      </rPr>
      <t xml:space="preserve">dos processos </t>
    </r>
    <r>
      <rPr>
        <b/>
        <sz val="11"/>
        <color theme="1"/>
        <rFont val="Calibri"/>
        <family val="2"/>
        <scheme val="minor"/>
      </rPr>
      <t>deve ser realizado de forma participativa, quando aplicável, e deve utilizar técnica de verificação de cumprimento de padrões.</t>
    </r>
  </si>
  <si>
    <r>
      <rPr>
        <b/>
        <sz val="11"/>
        <color rgb="FF0000CC"/>
        <rFont val="Calibri"/>
        <family val="2"/>
        <scheme val="minor"/>
      </rPr>
      <t>A eficácia das ações corretivas</t>
    </r>
    <r>
      <rPr>
        <b/>
        <sz val="11"/>
        <color theme="1"/>
        <rFont val="Calibri"/>
        <family val="2"/>
        <scheme val="minor"/>
      </rPr>
      <t xml:space="preserve"> e de tratamento das causas-raízes deve ser confirmada, </t>
    </r>
    <r>
      <rPr>
        <b/>
        <sz val="11"/>
        <color rgb="FF0000CC"/>
        <rFont val="Calibri"/>
        <family val="2"/>
        <scheme val="minor"/>
      </rPr>
      <t>com registro dos eventos</t>
    </r>
    <r>
      <rPr>
        <b/>
        <sz val="11"/>
        <color theme="1"/>
        <rFont val="Calibri"/>
        <family val="2"/>
        <scheme val="minor"/>
      </rPr>
      <t>.</t>
    </r>
  </si>
  <si>
    <r>
      <t>Citar exemplo recente</t>
    </r>
    <r>
      <rPr>
        <b/>
        <sz val="11"/>
        <color rgb="FF0000CC"/>
        <rFont val="Calibri"/>
        <family val="2"/>
        <scheme val="minor"/>
      </rPr>
      <t xml:space="preserve"> de melhoria incorporada em processo ou produto visando o aumento da sustentabilidade</t>
    </r>
    <r>
      <rPr>
        <b/>
        <sz val="11"/>
        <color theme="1"/>
        <rFont val="Calibri"/>
        <family val="2"/>
        <scheme val="minor"/>
      </rPr>
      <t>.</t>
    </r>
  </si>
  <si>
    <r>
      <t>A análise deve incluir a avaliação da variabilidade, confiabilidade, riscos, produtividade, eficácia, eficiência, eco e socioeficiência</t>
    </r>
    <r>
      <rPr>
        <b/>
        <sz val="11"/>
        <color rgb="FF0000CC"/>
        <rFont val="Calibri"/>
        <family val="2"/>
        <scheme val="minor"/>
      </rPr>
      <t>, quando aplicável</t>
    </r>
    <r>
      <rPr>
        <b/>
        <sz val="11"/>
        <color theme="1"/>
        <rFont val="Calibri"/>
        <family val="2"/>
        <scheme val="minor"/>
      </rPr>
      <t xml:space="preserve">.  </t>
    </r>
  </si>
  <si>
    <r>
      <t>O retorno esperado,</t>
    </r>
    <r>
      <rPr>
        <b/>
        <sz val="11"/>
        <color rgb="FF0000CC"/>
        <rFont val="Calibri"/>
        <family val="2"/>
        <scheme val="minor"/>
      </rPr>
      <t xml:space="preserve"> das</t>
    </r>
    <r>
      <rPr>
        <b/>
        <sz val="11"/>
        <color theme="1"/>
        <rFont val="Calibri"/>
        <family val="2"/>
        <scheme val="minor"/>
      </rPr>
      <t xml:space="preserve"> melhorias implementadas, deve ser confirmado.</t>
    </r>
  </si>
  <si>
    <r>
      <t xml:space="preserve">O trabalho infantil, degradante, forçado ou inseguro deve ser </t>
    </r>
    <r>
      <rPr>
        <b/>
        <sz val="11"/>
        <color rgb="FF0000CC"/>
        <rFont val="Calibri"/>
        <family val="2"/>
        <scheme val="minor"/>
      </rPr>
      <t>prevenido, verificado e denunciado</t>
    </r>
    <r>
      <rPr>
        <b/>
        <sz val="11"/>
        <color theme="1"/>
        <rFont val="Calibri"/>
        <family val="2"/>
        <scheme val="minor"/>
      </rPr>
      <t xml:space="preserve"> na busca por fornecedores na cadeia de suprimentos </t>
    </r>
  </si>
  <si>
    <r>
      <t xml:space="preserve">O progresso econômico, social e ambiental deve ser estimulado por meio de aquisições nas regiões do entorno </t>
    </r>
    <r>
      <rPr>
        <b/>
        <sz val="11"/>
        <color rgb="FF0000CC"/>
        <rFont val="Calibri"/>
        <family val="2"/>
        <scheme val="minor"/>
      </rPr>
      <t xml:space="preserve">das instalações, quando aplicável. </t>
    </r>
  </si>
  <si>
    <r>
      <t xml:space="preserve">O emprego de matérias-primas, insumos e ativos de infraestrutura operacional eco e socioeficientes deve ser estimulado </t>
    </r>
    <r>
      <rPr>
        <b/>
        <sz val="11"/>
        <color rgb="FF0000CC"/>
        <rFont val="Calibri"/>
        <family val="2"/>
        <scheme val="minor"/>
      </rPr>
      <t>junto aos fornecedores</t>
    </r>
    <r>
      <rPr>
        <b/>
        <sz val="11"/>
        <color theme="1"/>
        <rFont val="Calibri"/>
        <family val="2"/>
        <scheme val="minor"/>
      </rPr>
      <t>.</t>
    </r>
  </si>
  <si>
    <r>
      <t xml:space="preserve">A inclusão social e igualdade de gênero devem ser estimuladas </t>
    </r>
    <r>
      <rPr>
        <b/>
        <sz val="11"/>
        <color rgb="FF0000CC"/>
        <rFont val="Calibri"/>
        <family val="2"/>
        <scheme val="minor"/>
      </rPr>
      <t>junto aos fornecedores</t>
    </r>
    <r>
      <rPr>
        <b/>
        <sz val="11"/>
        <color theme="1"/>
        <rFont val="Calibri"/>
        <family val="2"/>
        <scheme val="minor"/>
      </rPr>
      <t>.</t>
    </r>
  </si>
  <si>
    <r>
      <t xml:space="preserve">O desenvolvimento integrado da cadeia de suprimentos deve maximizar o potencial de redução, reutilização e reciclagem de materiais e a </t>
    </r>
    <r>
      <rPr>
        <b/>
        <sz val="11"/>
        <color rgb="FF0000CC"/>
        <rFont val="Calibri"/>
        <family val="2"/>
        <scheme val="minor"/>
      </rPr>
      <t>integridade</t>
    </r>
    <r>
      <rPr>
        <b/>
        <sz val="11"/>
        <color theme="1"/>
        <rFont val="Calibri"/>
        <family val="2"/>
        <scheme val="minor"/>
      </rPr>
      <t xml:space="preserve"> dos ativos de infraestrutura operacional e de bens produzidos.</t>
    </r>
  </si>
  <si>
    <r>
      <t xml:space="preserve">A </t>
    </r>
    <r>
      <rPr>
        <b/>
        <sz val="11"/>
        <color rgb="FF0000CC"/>
        <rFont val="Calibri"/>
        <family val="2"/>
        <scheme val="minor"/>
      </rPr>
      <t xml:space="preserve">neutralização </t>
    </r>
    <r>
      <rPr>
        <b/>
        <sz val="11"/>
        <color theme="1"/>
        <rFont val="Calibri"/>
        <family val="2"/>
        <scheme val="minor"/>
      </rPr>
      <t xml:space="preserve">ou negativação de carbono devem ser estimuladas </t>
    </r>
    <r>
      <rPr>
        <b/>
        <sz val="11"/>
        <color rgb="FF0000CC"/>
        <rFont val="Calibri"/>
        <family val="2"/>
        <scheme val="minor"/>
      </rPr>
      <t>junto aos fornecedores</t>
    </r>
    <r>
      <rPr>
        <b/>
        <sz val="11"/>
        <color theme="1"/>
        <rFont val="Calibri"/>
        <family val="2"/>
        <scheme val="minor"/>
      </rPr>
      <t>.</t>
    </r>
  </si>
  <si>
    <r>
      <t xml:space="preserve">Tem a finalidade de catalogar </t>
    </r>
    <r>
      <rPr>
        <b/>
        <sz val="10"/>
        <color rgb="FF0000CC"/>
        <rFont val="Calibri"/>
        <family val="2"/>
        <scheme val="minor"/>
      </rPr>
      <t>fornecedores</t>
    </r>
    <r>
      <rPr>
        <b/>
        <sz val="10"/>
        <color theme="1"/>
        <rFont val="Calibri"/>
        <family val="2"/>
        <scheme val="minor"/>
      </rPr>
      <t xml:space="preserve"> candidatos que possu</t>
    </r>
    <r>
      <rPr>
        <b/>
        <sz val="10"/>
        <color rgb="FF0000CC"/>
        <rFont val="Calibri"/>
        <family val="2"/>
        <scheme val="minor"/>
      </rPr>
      <t>a</t>
    </r>
    <r>
      <rPr>
        <b/>
        <sz val="10"/>
        <color theme="1"/>
        <rFont val="Calibri"/>
        <family val="2"/>
        <scheme val="minor"/>
      </rPr>
      <t>m as aptidões necessárias, inclusive de responsabilidade socioambiental, para atenderem aos requisitos de fornecimento e para se tornar fornecedores e a seleção tem por objetivo definir a melhor opção de fornecimento, ponderando os fatores de desempenho relevantes para a organização e para o desenvolvimento sustentável.</t>
    </r>
  </si>
  <si>
    <t>As necessidades e expectativas dos fornecedores devem ser apresentadas no Perfil.</t>
  </si>
  <si>
    <t>A seleção de fornecedores mais adequados deve utilizar critérios de comprometimento com níveis de qualidade esperados, incluindo de ressarcimentos em razão de falhas.</t>
  </si>
  <si>
    <r>
      <rPr>
        <b/>
        <sz val="11"/>
        <color rgb="FF0000CC"/>
        <rFont val="Calibri"/>
        <family val="2"/>
        <scheme val="minor"/>
      </rPr>
      <t>A qualificação de fornecedores</t>
    </r>
    <r>
      <rPr>
        <b/>
        <sz val="11"/>
        <color theme="1"/>
        <rFont val="Calibri"/>
        <family val="2"/>
        <scheme val="minor"/>
      </rPr>
      <t xml:space="preserve">, dos diferentes tipos, que estão aptos a fornecer, deve utilizar critério de </t>
    </r>
    <r>
      <rPr>
        <b/>
        <sz val="11"/>
        <color rgb="FF0000CC"/>
        <rFont val="Calibri"/>
        <family val="2"/>
        <scheme val="minor"/>
      </rPr>
      <t>comprometimento</t>
    </r>
    <r>
      <rPr>
        <b/>
        <sz val="11"/>
        <color theme="1"/>
        <rFont val="Calibri"/>
        <family val="2"/>
        <scheme val="minor"/>
      </rPr>
      <t xml:space="preserve"> com o desenvolvimento sustentável.</t>
    </r>
  </si>
  <si>
    <r>
      <rPr>
        <b/>
        <sz val="11"/>
        <color rgb="FF0000CC"/>
        <rFont val="Calibri"/>
        <family val="2"/>
        <scheme val="minor"/>
      </rPr>
      <t xml:space="preserve">A seleção de fornecedores mais adequados </t>
    </r>
    <r>
      <rPr>
        <b/>
        <sz val="11"/>
        <color theme="1"/>
        <rFont val="Calibri"/>
        <family val="2"/>
        <scheme val="minor"/>
      </rPr>
      <t xml:space="preserve">deve utilizar critério de comprometimento com performance que influencia na forma de pagamento pelo fornecimento. </t>
    </r>
  </si>
  <si>
    <r>
      <rPr>
        <b/>
        <sz val="11"/>
        <color rgb="FF0000CC"/>
        <rFont val="Calibri"/>
        <family val="2"/>
        <scheme val="minor"/>
      </rPr>
      <t>As necessidades, expectativas</t>
    </r>
    <r>
      <rPr>
        <b/>
        <sz val="11"/>
        <color theme="1"/>
        <rFont val="Calibri"/>
        <family val="2"/>
        <scheme val="minor"/>
      </rPr>
      <t xml:space="preserve"> e predisposições dos fornecedores devem ser identificadas na sua qualificação para verificação de compatibilidade com as da organização.</t>
    </r>
  </si>
  <si>
    <r>
      <t>A qualificação de fornecedores regulares deve incluir a verificação de aspectos de governança e gestão de riscos, além de aspectos relativos à conduta ética, e de neutrali</t>
    </r>
    <r>
      <rPr>
        <b/>
        <sz val="11"/>
        <color rgb="FF0000CC"/>
        <rFont val="Calibri"/>
        <family val="2"/>
        <scheme val="minor"/>
      </rPr>
      <t>zação</t>
    </r>
    <r>
      <rPr>
        <b/>
        <sz val="11"/>
        <color theme="1"/>
        <rFont val="Calibri"/>
        <family val="2"/>
        <scheme val="minor"/>
      </rPr>
      <t xml:space="preserve"> ou negativação de carbono. </t>
    </r>
  </si>
  <si>
    <r>
      <t xml:space="preserve">O monitoramento do fornecimento deve incluir métodos de verificação da conformidade e tempestividade dos recebimentos </t>
    </r>
    <r>
      <rPr>
        <b/>
        <sz val="11"/>
        <color rgb="FF0000CC"/>
        <rFont val="Calibri"/>
        <family val="2"/>
        <scheme val="minor"/>
      </rPr>
      <t>acordados</t>
    </r>
    <r>
      <rPr>
        <b/>
        <sz val="11"/>
        <color theme="1"/>
        <rFont val="Calibri"/>
        <family val="2"/>
        <scheme val="minor"/>
      </rPr>
      <t xml:space="preserve"> com os fornecedores e criticidade para os processos da cadeia de valor.</t>
    </r>
  </si>
  <si>
    <t xml:space="preserve">As principais metas de atendimento de requisitos de desempenho, relativas ao fornecimento, devem ser estabelecidas em contratos, acordos de nível de serviço com os fornecedores, por parâmetros regulatórios ou instrumentos equivalentes. </t>
  </si>
  <si>
    <r>
      <t>Visa à requalificação de fornecedores ou fontes de fornecimento, ao estímulo à melhoria de seus produtos e processos</t>
    </r>
    <r>
      <rPr>
        <b/>
        <sz val="11"/>
        <color rgb="FF0000CC"/>
        <rFont val="Calibri"/>
        <family val="2"/>
        <scheme val="minor"/>
      </rPr>
      <t>, ao</t>
    </r>
    <r>
      <rPr>
        <b/>
        <sz val="11"/>
        <color theme="1"/>
        <rFont val="Calibri"/>
        <family val="2"/>
        <scheme val="minor"/>
      </rPr>
      <t xml:space="preserve"> seu desenvolvimento sustentável e ao aperfeiçoamento das políticas e padrões de fornecimento e de projeto de produtos e processos da organização. </t>
    </r>
  </si>
  <si>
    <t>A satisfação dos fornecedores com a organização deve ser avaliada, acompanhada por meio de indicador e considerada para melhoria das políticas e padrões de relacionamento e fornecimento.</t>
  </si>
  <si>
    <r>
      <rPr>
        <b/>
        <sz val="11"/>
        <color rgb="FF0000CC"/>
        <rFont val="Calibri"/>
        <family val="2"/>
        <scheme val="minor"/>
      </rPr>
      <t>O desempenho do fornecimento pelos diferentes tipos de fornecedores</t>
    </r>
    <r>
      <rPr>
        <b/>
        <sz val="11"/>
        <color theme="1"/>
        <rFont val="Calibri"/>
        <family val="2"/>
        <scheme val="minor"/>
      </rPr>
      <t xml:space="preserve"> deve ser avaliado  por meio de indicadores. </t>
    </r>
  </si>
  <si>
    <r>
      <t xml:space="preserve">A precificação ou tarifação de produtos deve se submeter a políticas comerciais aprovadas pelos administradores </t>
    </r>
    <r>
      <rPr>
        <b/>
        <sz val="11"/>
        <color rgb="FF0000CC"/>
        <rFont val="Calibri"/>
        <family val="2"/>
        <scheme val="minor"/>
      </rPr>
      <t xml:space="preserve">e órgãos reguladores, quando aplicável, </t>
    </r>
    <r>
      <rPr>
        <b/>
        <sz val="11"/>
        <color theme="1"/>
        <rFont val="Calibri"/>
        <family val="2"/>
        <scheme val="minor"/>
      </rPr>
      <t>e incluir análise de impactos para a organização e para o consumo responsável.</t>
    </r>
  </si>
  <si>
    <t>O planejamento dos custos do ciclo de vida dos ativos de infraestrutura operacional deve ser estabelecido considerando os fatores do ambiente e requisitos das partes interessadas.</t>
  </si>
  <si>
    <r>
      <rPr>
        <b/>
        <sz val="11"/>
        <color rgb="FF0000CC"/>
        <rFont val="Calibri"/>
        <family val="2"/>
        <scheme val="minor"/>
      </rPr>
      <t>O desempenho da peça orçamentária</t>
    </r>
    <r>
      <rPr>
        <b/>
        <sz val="11"/>
        <color theme="1"/>
        <rFont val="Calibri"/>
        <family val="2"/>
        <scheme val="minor"/>
      </rPr>
      <t xml:space="preserve"> deve ser acompanhado por meio de indicador.</t>
    </r>
  </si>
  <si>
    <r>
      <t xml:space="preserve">O retorno real dos principais investimentos realizados deve ser acompanhado, considerando benefícios previstos nos respectivos estudos de viabilidade, </t>
    </r>
    <r>
      <rPr>
        <b/>
        <sz val="11"/>
        <color rgb="FF0000CC"/>
        <rFont val="Calibri"/>
        <family val="2"/>
        <scheme val="minor"/>
      </rPr>
      <t xml:space="preserve">incluindo, quando aplicável, quanto ao ciclo de vida econôico dos ativos de infraestrutura operacional, </t>
    </r>
    <r>
      <rPr>
        <b/>
        <sz val="11"/>
        <color theme="1"/>
        <rFont val="Calibri"/>
        <family val="2"/>
        <scheme val="minor"/>
      </rPr>
      <t>e demonstrados para os administradores.</t>
    </r>
  </si>
  <si>
    <t>O desempenho da realização integrada dos investimentos deve ser avaliado por meio de indicador.</t>
  </si>
  <si>
    <r>
      <t xml:space="preserve">Os principais clientes-alvo </t>
    </r>
    <r>
      <rPr>
        <b/>
        <sz val="11"/>
        <color rgb="FF0000CC"/>
        <rFont val="Calibri"/>
        <family val="2"/>
        <scheme val="minor"/>
      </rPr>
      <t>devem ser</t>
    </r>
    <r>
      <rPr>
        <b/>
        <sz val="11"/>
        <color theme="1"/>
        <rFont val="Calibri"/>
        <family val="2"/>
        <scheme val="minor"/>
      </rPr>
      <t xml:space="preserve"> informados no Perfil.</t>
    </r>
  </si>
  <si>
    <t>Análise e estudo de atividades com baixa ou sem adição de valor, visando a suprimi-las e tornar o processo gerencial mais enxuto. Exemplo de otimização: “O e-Form de pesquisa sobre o clima organizacional concentra-se em 8 questões essenciais. Passado anualmente aos empregados, possuía 75 questões,  consumia muito tempo de todos e alimentava a falsa expectativa de soluções individualizadas. Um estudo “Lean” resultou no enxugamento, mantendo sua efetividade para apoiar a tomada de decisão para gestão do clima pelas lideranças.”</t>
  </si>
  <si>
    <t>220 Análise e estudo de atividades com baixa ou sem adição de valor, visando a suprimi-las e tornar o processo gerencial mais enxuto.    Exemplo de otimização: “O e-Form de pesquisa sobre o clima organizacional concentra-se em 8 questões essenciais. Passado anualmente aos empregados, possuía 75 questões,  consumia muito tempo de todos e alimentava a falsa expectativa de soluções individualizadas. Um estudo “Lean” resultou no enxugamento, mantendo sua efetividade para apoiar a tomada de decisão para gestão do clima pelas lideranças.”</t>
  </si>
  <si>
    <t>221 Ver Glossário</t>
  </si>
  <si>
    <t>222 É aplicável quando os benefícios da tecnologia digital puderem conferir maior efetividade ao processo e ao seu controle.</t>
  </si>
  <si>
    <t>223 O escopo depende da finalidade do processo, em termos de conjuntos que devem ser alcançados pelas atividades,  como partes interessadas, mercados, segmentos, produtos, processos, riscos, acervos, estratégias ou outros.</t>
  </si>
  <si>
    <t>224 Indicadores de medição da eficiência, eficácia ou efetividade, conforme a necessidade.</t>
  </si>
  <si>
    <t>225 A medição é aplicável quando se executa muitas vezes o processo ou quando envolve muitos atores ou recursos ou quando a medição é vital para buscar assegurar o êxito das estratégias.</t>
  </si>
  <si>
    <t>229 Se não houve melhoria, a evolução deve ser considerada favorável se o nível alcançado é suficientemente competitivo ou cumprindo requisitos de parte interessada, mesmo que não seja indicador estratégico.</t>
  </si>
  <si>
    <t>231 Comparáveis por meio do indicador utilizado ou por meio de outro indicador que permita avaliar a competitividade do resultado no tema.</t>
  </si>
  <si>
    <t>232 Organização conhecida por possuir boas práticas no tema mensurado.</t>
  </si>
  <si>
    <t>233 A melhoria esperada, sem especificar o nível, pode ser considerada requisito de parte interessada. Ex. “redução de acidentes”.</t>
  </si>
  <si>
    <r>
      <t xml:space="preserve">Os valores e princípios e o código de conduta ética devem ser estabelecidos </t>
    </r>
    <r>
      <rPr>
        <b/>
        <sz val="11"/>
        <color rgb="FF0000CC"/>
        <rFont val="Calibri"/>
        <family val="2"/>
        <scheme val="minor"/>
      </rPr>
      <t xml:space="preserve">e atualizados </t>
    </r>
    <r>
      <rPr>
        <b/>
        <sz val="11"/>
        <color theme="1"/>
        <rFont val="Calibri"/>
        <family val="2"/>
        <scheme val="minor"/>
      </rPr>
      <t>com a participação dos administradores37.</t>
    </r>
  </si>
  <si>
    <t>A sigla ESG - Environmental, Social &amp; Governance - foi mantida na língua inglesa considerando sua difusão e esforços internacionais pelo desenvolvimento sustentável.</t>
  </si>
  <si>
    <t>"As Melhores em Gestão no Saneamento Ambiental"</t>
  </si>
  <si>
    <t>"Selo de Qualidade de Fornecedores"</t>
  </si>
  <si>
    <t>Anteriormente denominada "transformação digital"</t>
  </si>
  <si>
    <t>Ver Glossário ESG</t>
  </si>
  <si>
    <t>Câmara Temática de Indicadores de Desempenho do Saneamento Ambiental</t>
  </si>
  <si>
    <t>Sumário de Gestão</t>
  </si>
  <si>
    <t>Ver Glossário</t>
  </si>
  <si>
    <t>O objetivo é mostrar o nível de desempenho que se espera atingir no futuro, com as estratégias adotadas.</t>
  </si>
  <si>
    <t>Se optar por informar a "Missão" institucional e ela não explicar claramente a atividade-fim, completar com essa última.</t>
  </si>
  <si>
    <t>Usar informações do setor conforme a atividade-fim. Ex.: ligações, economias, habitantes, extensão de rede, volumes, área, usuários, projetos, pedidos etc.</t>
  </si>
  <si>
    <t>Informar quantidades e quais são apenas os principais</t>
  </si>
  <si>
    <t xml:space="preserve">Principais bens ou serviços gerados pelos processos e entregues a clientes </t>
  </si>
  <si>
    <t xml:space="preserve">Apenas as principais operações primárias associadas à produção, desenvolvimento, entrega, atendimento e logística reversa dos produtos principais. São esperados indicadores para acompanhar o desempenho desses processos. </t>
  </si>
  <si>
    <t>Apenas as principais operações repetitivas de suporte técnico ou administrativo aos processos primários, não gerenciais. São esperados indicadores para acompanhar o desempenho desses processos. Pode incluir as operações administrativas financeiras (contabilidade, contas a pagar/a receber, tesouraria, controladoria, pagadoria e outras), de serviços de pessoal (recrutamento &amp; seleção, depto. de pessoal, serv. de treinamento, serv. de segurança do trabalho, serv. ambulatoriais), compras e de outras áreas, cujo desempenho tem influência determinante para o resultado do negócio.</t>
  </si>
  <si>
    <t>Informar o segmento de atuação definido pela organização, se existir, onde se encontra o grupo de cliente. Exs.: água, esgotamento sanitário, drenagem urbana, resíduos sólidos urbanos, efluentes industriais, projetos de saneamento, obras de saneamento, serviços de operação de saneamento ambiental, serviços de engenharia, serviços gerais, serviços de laboratório, tecnologia de informação, equipamentos de saneamento, instalação &amp; manutenção, coleta de dados, call-center</t>
  </si>
  <si>
    <t>Usar a denominação adotada pela organização para os grupos ou tipos de clientes. Incluir como grupos de clientes, outras unidades, se houver, da mesma controladora ou grupo empresarial, que são beneficiárias continuadas dos produtos da organização. Incluir como clientes, tipos de fornecedores importantes que recebem produtos da organização para adicionar valor e depois lhe fornecer.</t>
  </si>
  <si>
    <t>Número dos principais produtos que são entregues ao grupo, separados por vírgula. Ex:. 1, 3</t>
  </si>
  <si>
    <t>Ver Introdução do Item 3.1 para entender “predisposições”.</t>
  </si>
  <si>
    <t>Exs: Fornecedores de serv. engenharia, prods. químicos, equipamentos, serv. técnicos, serv. de operação, serviços gerais, serviços corporativos (da mesma controladora ou grupo empresarial) e a sociedade (recursos naturais outorgados). Somente considerar fornecedores de serviços terceirizados se foram importantes e totalizarem mais de 5% da força de trabalho da candidata. Frequentemente os fornecedores de organizações do conhecimento como agências de comunicação, escritórios de engenharia e arquitetura, software-houses e similares, bem como unidades de apoio prestadoras de serviços dessa natureza, tem os próprios clientes como sendo um tipo de fornecedor relevante, cujo fornecimento deve ser avaliado em termos de qualidade e tempestividade da informação fornecida como matéria-prima.</t>
  </si>
  <si>
    <t>Bens ou serviços adquiridos ou recebidos pela organização: recursos naturais (outorgados), matérias-primas, insumos, commodities, equipamentos, ferramentas, serviços técnicos, serviços gerais, serviços corporativos (da mesma controladora ou grupo empresarial).</t>
  </si>
  <si>
    <t>Principais grupos de pessoas da força de trabalho. Ex. Gestores, Técnicos, Administrativos, Operacionais.</t>
  </si>
  <si>
    <t>Área, nível ou cargo de interlocução pela parte interessada. Exs.: Dirigente, Diretor, Gerente, Secretário, Prefeito ou similar.</t>
  </si>
  <si>
    <t>Usar as denominações próprias das partes tradicionais e eventuais subdivisões. Exs.: Acionistas (proprietários, sócios, mantenedores, instituidores), Clientes (consumidores, usuários, poder concedente), Sociedade (sociedade em geral, órgãos de controle, comunidades do entorno, munícipes), Fornecedores, Força de trabalho.</t>
  </si>
  <si>
    <r>
      <t xml:space="preserve">Usar denominações próprias. Exs.: imprensa, </t>
    </r>
    <r>
      <rPr>
        <sz val="10"/>
        <color rgb="FF0000CC"/>
        <rFont val="Calibri"/>
        <family val="2"/>
        <scheme val="minor"/>
      </rPr>
      <t>terceirizados</t>
    </r>
    <r>
      <rPr>
        <sz val="10"/>
        <color theme="1"/>
        <rFont val="Calibri"/>
        <family val="2"/>
        <scheme val="minor"/>
      </rPr>
      <t>, sindicatos, associações de classe, investidores e outras que requeiram gestão de relacionamento, prestação de contas ou transparência.</t>
    </r>
  </si>
  <si>
    <r>
      <rPr>
        <sz val="10"/>
        <color rgb="FF0000CC"/>
        <rFont val="Calibri"/>
        <family val="2"/>
        <scheme val="minor"/>
      </rPr>
      <t>No caso de candidaturas ao PNQS AMEGSA ou SQF</t>
    </r>
    <r>
      <rPr>
        <sz val="10"/>
        <color theme="1"/>
        <rFont val="Calibri"/>
        <family val="2"/>
        <scheme val="minor"/>
      </rPr>
      <t>, a avaliação da Banca Examinadora na visita é realizada por amostragem apenas para alguns processos gerenciais e suas exigências. Incoerências sistemáticas encontradas entre a realidade observada na visita e o conteúdo declarado no “SG” e na “LV”, poderão gerar um fator de correção a ser aplicado aos demais PGs.</t>
    </r>
  </si>
  <si>
    <r>
      <t xml:space="preserve">ESG - Environmental, Social &amp; Governance - </t>
    </r>
    <r>
      <rPr>
        <sz val="9"/>
        <color rgb="FF0000CC"/>
        <rFont val="Arial"/>
        <family val="2"/>
      </rPr>
      <t>Ver Glossário resumindo a origem do ESG.</t>
    </r>
  </si>
  <si>
    <r>
      <t xml:space="preserve">Lista de valores e princípios, sem explicar. Ver </t>
    </r>
    <r>
      <rPr>
        <sz val="10"/>
        <color rgb="FF0000CC"/>
        <rFont val="Calibri"/>
        <family val="2"/>
        <scheme val="minor"/>
      </rPr>
      <t>Glossário</t>
    </r>
  </si>
  <si>
    <t>Redes externas em que atua regularmente. Exs.: redes sociais, associações classistas, fóruns corporativos da mesma controladora da candidata, grupos de usuários ou especialistas do mercado ou da mesma controladora da candidata.</t>
  </si>
  <si>
    <r>
      <rPr>
        <sz val="10"/>
        <color rgb="FF0000CC"/>
        <rFont val="Calibri"/>
        <family val="2"/>
        <scheme val="minor"/>
      </rPr>
      <t>Principais regras ou parâmetros estabelecidos por Leis ou Regulamentos que devem ser observados</t>
    </r>
    <r>
      <rPr>
        <sz val="10"/>
        <color theme="1"/>
        <rFont val="Calibri"/>
        <family val="2"/>
        <scheme val="minor"/>
      </rPr>
      <t>, aplicáveis ao tipo de organização, suas matérias-primas, insumos, produtos e serviços; à saúde e segurança para força de trabalho, clientes e fornecedores, à produção, à proteção ambiental e os que interferem ou restringem a gestão econômico-financeira e dos processos organizacionais.</t>
    </r>
  </si>
  <si>
    <t>Obrigações de fazer ou não fazer, com decisão pendente ou transitada em julgado impostas nos últimos três anos, referentes aos requisitos legais, regulamentares, éticos, ambientais, contratuais ou outros, declarando a inexistência, se for o caso. Omitir os conflitos trabalhistas com empregados, desde que não sejam coletivos e não estejam relacionados com a saúde e com a segurança no trabalho.</t>
  </si>
  <si>
    <t>Concorrência direta significativa com produtos similares ou soluções alternativas e mudanças que estão ocorrendo no macroambiente ou mercado de atuação que possam afetar ou desafiar a competitividade.</t>
  </si>
  <si>
    <t>Ver tipos possíveis no Glossário “Referencial comparativo pertinente”</t>
  </si>
  <si>
    <t>Principais equipes, temporárias ou permanentes, formadas por pessoas de diferentes áreas para apoiar, planejar ou realizar a gestão (comitês, comissões, grupos de trabalho, times etc.), destacando, se houver, qualquer representante de parte interessada, indicando o nome ou cargo do coordenador na estrutura organizacional</t>
  </si>
  <si>
    <t>Ver glossário.</t>
  </si>
  <si>
    <t xml:space="preserve">Os canais de denúncia devem ter independência suficiente para que as ocorrências sejam investigadas, tratadas com imparcialidade e agilidade e reportadas aos proprietários, mantenedores, instituidores ou seus representantes e outras instâncias de controle dos atos da administração38 aplicáveis. </t>
  </si>
  <si>
    <t>A interação com integrantes da força de trabalho, clientes, fornecedores e órgãos de fiscalização deve ser regulada com padrões39 que previnam atitudes e assédio não ético e que combatam a corrupção.</t>
  </si>
  <si>
    <t>Ex.: cláusulas de condição de emprego claras; padrões de devolução de presentes ou brindes, de pagamento de despesas de representação, de anuência formal e treinamento no código de conduta, de atendimento transparente de clientes, fornecedores e fiscalização e outras medidas preventivas.</t>
  </si>
  <si>
    <t xml:space="preserve">Tem as finalidades de identificar os principais aspectos da cultura organizacional, reforçar os aspectos funcionais que favorecem40 o alcance dos objetivos e a prática dos valores e princípios, incluindo de desenvolvimento sustentável, e tratar os aspectos disfuncionais41 que tendem a desfavorecê-los. </t>
  </si>
  <si>
    <t>A comunicação positiva42 deve ser utilizada para capitalizar os aspectos culturais favoráveis e mitigar os desfavoráveis.</t>
  </si>
  <si>
    <r>
      <t xml:space="preserve">Tem o objetivo de assegurar o estabelecimento de diretrizes43 para a administração e de mecanismo </t>
    </r>
    <r>
      <rPr>
        <b/>
        <sz val="10"/>
        <color rgb="FF0000CC"/>
        <rFont val="Calibri"/>
        <family val="2"/>
        <scheme val="minor"/>
      </rPr>
      <t xml:space="preserve">de promoção </t>
    </r>
    <r>
      <rPr>
        <b/>
        <sz val="10"/>
        <color theme="1"/>
        <rFont val="Calibri"/>
        <family val="2"/>
        <scheme val="minor"/>
      </rPr>
      <t xml:space="preserve">de transparência e de controle externo independente </t>
    </r>
    <r>
      <rPr>
        <b/>
        <sz val="10"/>
        <color rgb="FF0000CC"/>
        <rFont val="Calibri"/>
        <family val="2"/>
        <scheme val="minor"/>
      </rPr>
      <t>e prestação de contas pela administração</t>
    </r>
    <r>
      <rPr>
        <b/>
        <sz val="10"/>
        <color theme="1"/>
        <rFont val="Calibri"/>
        <family val="2"/>
        <scheme val="minor"/>
      </rPr>
      <t>, compatíveis com seu regime jurídico44 e as melhores práticas de governança.</t>
    </r>
  </si>
  <si>
    <t>O nível de comprometimento45 ESG da organização deve ser avaliado por meio de indicador verificado de forma independente.</t>
  </si>
  <si>
    <t>Visa a monitorar e acompanhar, o levantamento e tratamento dos riscos existentes46, de acordo com prioridades determinadas pelo nível de exposição a consequências adversas e favoráveis das incertezas, e a verificação e tratamento da conformidade regulatória e com diretrizes, de acordo com a independência e profundidade requeridas pelo risco associado.</t>
  </si>
  <si>
    <t>Em situações de crise47, a comunicação com o público-alvo deve ser orientada por especialista.</t>
  </si>
  <si>
    <t>Os métodos decisórios48 utilizados, incluindo individual, colegiado e de resolução de divergências, devem ser informados para os recém-integrados à força de trabalho.</t>
  </si>
  <si>
    <t>A tomada de decisões deve considerar os riscos inteligentes49 para as partes impactadas pela decisão.</t>
  </si>
  <si>
    <r>
      <t xml:space="preserve">Tem as finalidades de identificar54 as partes interessadas da esfera de influência da organização, inventariar os seus anseios </t>
    </r>
    <r>
      <rPr>
        <b/>
        <sz val="10"/>
        <color rgb="FF0000CC"/>
        <rFont val="Calibri"/>
        <family val="2"/>
        <scheme val="minor"/>
      </rPr>
      <t xml:space="preserve">e potenciais compatibilidade e incompatibilidades entre eles, </t>
    </r>
    <r>
      <rPr>
        <b/>
        <sz val="10"/>
        <color theme="1"/>
        <rFont val="Calibri"/>
        <family val="2"/>
        <scheme val="minor"/>
      </rPr>
      <t xml:space="preserve">definir informações relevantes para gestão e estabelecer objetivos </t>
    </r>
    <r>
      <rPr>
        <b/>
        <sz val="10"/>
        <color rgb="FF0000CC"/>
        <rFont val="Calibri"/>
        <family val="2"/>
        <scheme val="minor"/>
      </rPr>
      <t>para o negócio, associados à sua visão e/ou missão crítica ou objeto social</t>
    </r>
    <r>
      <rPr>
        <b/>
        <sz val="10"/>
        <color theme="1"/>
        <rFont val="Calibri"/>
        <family val="2"/>
        <scheme val="minor"/>
      </rPr>
      <t>.</t>
    </r>
  </si>
  <si>
    <t>Os objetivos da organização devem considerar as demandas55 do desenvolvimento sustentável, inclusive, quando aplicável para o perfil, da universalização e do saneamento ambiental integrado.</t>
  </si>
  <si>
    <t>Os objetivos da organização devem ser consensados com a participação56 dos administradores.</t>
  </si>
  <si>
    <r>
      <t xml:space="preserve">Os principais requisitos57 e indicadores do negócio58 relativos a partes interessadas mais importantes devem ser definidos59 </t>
    </r>
    <r>
      <rPr>
        <b/>
        <sz val="11"/>
        <color rgb="FF0000CC"/>
        <rFont val="Calibri"/>
        <family val="2"/>
        <scheme val="minor"/>
      </rPr>
      <t>e aprovados pela direção</t>
    </r>
    <r>
      <rPr>
        <b/>
        <sz val="11"/>
        <color theme="1"/>
        <rFont val="Calibri"/>
        <family val="2"/>
        <scheme val="minor"/>
      </rPr>
      <t>.</t>
    </r>
  </si>
  <si>
    <t>O cumprimento de compromissos com as partes interessadas mais importantes deve ser avaliado por meio de indicadores60.</t>
  </si>
  <si>
    <t xml:space="preserve">Visa a identificar continuamente61 e a compreender as ameaças e oportunidades provenientes do ambiente externo, a avaliar suas possíveis consequências para o alcance dos objetivos e a propor estratégias potenciais ágeis para contornar ou aproveitar esses aspectos. </t>
  </si>
  <si>
    <r>
      <t>A identificação de ameaças deve incluir a sondagem de competências diferenciadas62 dos principais concorrentes, novos entrantes e organizações de</t>
    </r>
    <r>
      <rPr>
        <b/>
        <sz val="11"/>
        <color rgb="FF0000CC"/>
        <rFont val="Calibri"/>
        <family val="2"/>
        <scheme val="minor"/>
      </rPr>
      <t xml:space="preserve"> referência</t>
    </r>
    <r>
      <rPr>
        <b/>
        <sz val="11"/>
        <color theme="1"/>
        <rFont val="Calibri"/>
        <family val="2"/>
        <scheme val="minor"/>
      </rPr>
      <t>.</t>
    </r>
  </si>
  <si>
    <r>
      <t xml:space="preserve">Visa a compreender as forças63 e fraquezas provenientes do ambiente interno, a reavaliar seus possíveis impactos para o alcance dos objetivos </t>
    </r>
    <r>
      <rPr>
        <b/>
        <sz val="10"/>
        <color rgb="FF0000CC"/>
        <rFont val="Calibri"/>
        <family val="2"/>
        <scheme val="minor"/>
      </rPr>
      <t xml:space="preserve">do negócio </t>
    </r>
    <r>
      <rPr>
        <b/>
        <sz val="10"/>
        <color theme="1"/>
        <rFont val="Calibri"/>
        <family val="2"/>
        <scheme val="minor"/>
      </rPr>
      <t xml:space="preserve">e a propor estratégias potenciais para melhor contornar ou aproveitar esses aspectos. </t>
    </r>
  </si>
  <si>
    <t>O desempenho da compilação de forças internas deve ser avaliado por meio de indicador64.</t>
  </si>
  <si>
    <r>
      <t xml:space="preserve">Tem como finalidades </t>
    </r>
    <r>
      <rPr>
        <b/>
        <sz val="10"/>
        <color rgb="FF0000CC"/>
        <rFont val="Calibri"/>
        <family val="2"/>
        <scheme val="minor"/>
      </rPr>
      <t>avaliar</t>
    </r>
    <r>
      <rPr>
        <b/>
        <sz val="10"/>
        <color theme="1"/>
        <rFont val="Calibri"/>
        <family val="2"/>
        <scheme val="minor"/>
      </rPr>
      <t xml:space="preserve">, para atingir os objetivos </t>
    </r>
    <r>
      <rPr>
        <b/>
        <sz val="10"/>
        <color rgb="FF0000CC"/>
        <rFont val="Calibri"/>
        <family val="2"/>
        <scheme val="minor"/>
      </rPr>
      <t>do negócio</t>
    </r>
    <r>
      <rPr>
        <b/>
        <sz val="10"/>
        <color theme="1"/>
        <rFont val="Calibri"/>
        <family val="2"/>
        <scheme val="minor"/>
      </rPr>
      <t xml:space="preserve">, as estratégias potenciais, resultantes da análise dos ambientes externo e interno, e de definir as estratégias65 de melhor retorno a serem adotadas, os planos66 e os indicadores estratégicos67 associados e as metas a serem atingidas, </t>
    </r>
    <r>
      <rPr>
        <b/>
        <sz val="10"/>
        <color rgb="FF0000CC"/>
        <rFont val="Calibri"/>
        <family val="2"/>
        <scheme val="minor"/>
      </rPr>
      <t>no</t>
    </r>
    <r>
      <rPr>
        <b/>
        <sz val="10"/>
        <color theme="1"/>
        <rFont val="Calibri"/>
        <family val="2"/>
        <scheme val="minor"/>
      </rPr>
      <t xml:space="preserve"> curto, </t>
    </r>
    <r>
      <rPr>
        <b/>
        <sz val="10"/>
        <color rgb="FF0000CC"/>
        <rFont val="Calibri"/>
        <family val="2"/>
        <scheme val="minor"/>
      </rPr>
      <t>médio</t>
    </r>
    <r>
      <rPr>
        <b/>
        <sz val="10"/>
        <color theme="1"/>
        <rFont val="Calibri"/>
        <family val="2"/>
        <scheme val="minor"/>
      </rPr>
      <t xml:space="preserve"> ou longo prazos.</t>
    </r>
  </si>
  <si>
    <t>Citar as  estratégias definidas, os indicadores estratégicos a elas associados e suas metas68 de curto, médio ou longo prazos.</t>
  </si>
  <si>
    <t>As metas para os objetivos estratégicos devem incluir expectativas de alcance69 de resultados:</t>
  </si>
  <si>
    <t>A definição de estratégias deve considerar a inovação70.</t>
  </si>
  <si>
    <t>As metas estratégicas devem considerar projeções, requisitos71 de partes interessadas e referenciais72 comparativos pertinentes.</t>
  </si>
  <si>
    <r>
      <t xml:space="preserve">Visa a assegurar que as metas e planos74 estratégicos </t>
    </r>
    <r>
      <rPr>
        <b/>
        <sz val="10"/>
        <color rgb="FF0000CC"/>
        <rFont val="Calibri"/>
        <family val="2"/>
        <scheme val="minor"/>
      </rPr>
      <t xml:space="preserve">e mudanças necessárias para seu êxito </t>
    </r>
    <r>
      <rPr>
        <b/>
        <sz val="10"/>
        <color theme="1"/>
        <rFont val="Calibri"/>
        <family val="2"/>
        <scheme val="minor"/>
      </rPr>
      <t xml:space="preserve">sejam </t>
    </r>
    <r>
      <rPr>
        <b/>
        <sz val="10"/>
        <color rgb="FF0000CC"/>
        <rFont val="Calibri"/>
        <family val="2"/>
        <scheme val="minor"/>
      </rPr>
      <t xml:space="preserve">desdobradas, quando aplicável, de forma participativa, </t>
    </r>
    <r>
      <rPr>
        <b/>
        <sz val="10"/>
        <color theme="1"/>
        <rFont val="Calibri"/>
        <family val="2"/>
        <scheme val="minor"/>
      </rPr>
      <t xml:space="preserve">em metas e planos coerentes nos processos </t>
    </r>
    <r>
      <rPr>
        <b/>
        <sz val="10"/>
        <color rgb="FF0000CC"/>
        <rFont val="Calibri"/>
        <family val="2"/>
        <scheme val="minor"/>
      </rPr>
      <t>operacionais (</t>
    </r>
    <r>
      <rPr>
        <b/>
        <sz val="10"/>
        <color theme="1"/>
        <rFont val="Calibri"/>
        <family val="2"/>
        <scheme val="minor"/>
      </rPr>
      <t>primários, de suporte75, de suprimento e econômico-financeiros</t>
    </r>
    <r>
      <rPr>
        <b/>
        <sz val="10"/>
        <color rgb="FF0000CC"/>
        <rFont val="Calibri"/>
        <family val="2"/>
        <scheme val="minor"/>
      </rPr>
      <t>), bem como nos processos de gestão</t>
    </r>
    <r>
      <rPr>
        <b/>
        <sz val="10"/>
        <color theme="1"/>
        <rFont val="Calibri"/>
        <family val="2"/>
        <scheme val="minor"/>
      </rPr>
      <t>.</t>
    </r>
  </si>
  <si>
    <t>A coerência76 das metas e planos77 dos diferentes processos com as estratégias e também entre si deve ser verificada de forma participativa.</t>
  </si>
  <si>
    <r>
      <t xml:space="preserve">Tem as finalidades de permitir controlar78 a evolução dos resultados </t>
    </r>
    <r>
      <rPr>
        <b/>
        <sz val="10"/>
        <color rgb="FF0000CC"/>
        <rFont val="Calibri"/>
        <family val="2"/>
        <scheme val="minor"/>
      </rPr>
      <t xml:space="preserve">do negócio, </t>
    </r>
    <r>
      <rPr>
        <b/>
        <sz val="10"/>
        <color theme="1"/>
        <rFont val="Calibri"/>
        <family val="2"/>
        <scheme val="minor"/>
      </rPr>
      <t xml:space="preserve">estratégicos e operacionais79, avaliar80 o desempenho competitivo81 da organização no mercado82 ou setor de atuação, verificar o atendimento a requisitos de partes interessadas e estimular o comprometimento dos diversos níveis da estrutura de liderança com o alcance de metas </t>
    </r>
    <r>
      <rPr>
        <b/>
        <sz val="10"/>
        <color rgb="FF0000CC"/>
        <rFont val="Calibri"/>
        <family val="2"/>
        <scheme val="minor"/>
      </rPr>
      <t>e promover ajustes de rumos, rebalanceamento de prioridades e recursos</t>
    </r>
    <r>
      <rPr>
        <b/>
        <sz val="10"/>
        <color theme="1"/>
        <rFont val="Calibri"/>
        <family val="2"/>
        <scheme val="minor"/>
      </rPr>
      <t xml:space="preserve">. </t>
    </r>
  </si>
  <si>
    <t>O desempenho competitivo83 e do atendimento aos requisitos84 de partes interessadas devem ser avaliados, para resultados:</t>
  </si>
  <si>
    <t>Os critérios85 de seleção de referenciais86 comparativos para avaliação do desempenho competitivo devem ser estabelecidos com a participação da direção.</t>
  </si>
  <si>
    <t>A abrangência87 da mensuração da competitividade deve ser avaliada por meio de indicador.</t>
  </si>
  <si>
    <r>
      <t>A direção deve realizar o monitoramento integrado88 dos planos</t>
    </r>
    <r>
      <rPr>
        <b/>
        <sz val="11"/>
        <color rgb="FF0000CC"/>
        <rFont val="Calibri"/>
        <family val="2"/>
        <scheme val="minor"/>
      </rPr>
      <t xml:space="preserve">, indicadores do negócio, </t>
    </r>
    <r>
      <rPr>
        <b/>
        <sz val="11"/>
        <color theme="1"/>
        <rFont val="Calibri"/>
        <family val="2"/>
        <scheme val="minor"/>
      </rPr>
      <t>indicadores89 estratégicos</t>
    </r>
    <r>
      <rPr>
        <b/>
        <sz val="11"/>
        <color rgb="FF0000CC"/>
        <rFont val="Calibri"/>
        <family val="2"/>
        <scheme val="minor"/>
      </rPr>
      <t>, suas metas</t>
    </r>
    <r>
      <rPr>
        <b/>
        <sz val="11"/>
        <color theme="1"/>
        <rFont val="Calibri"/>
        <family val="2"/>
        <scheme val="minor"/>
      </rPr>
      <t xml:space="preserve"> e das eventuais contramedidas a resultados adversos em curso.</t>
    </r>
  </si>
  <si>
    <t>Os resultados estratégicos e operacionais a serem analisados devem ser pré-estabelecidos conforme a instância90 decisória de avaliação.</t>
  </si>
  <si>
    <t>A avaliação dos resultados deve utilizar técnicas91 de análise agregada que permitam a percepção de correlações entre eles.</t>
  </si>
  <si>
    <t>Os desempenhos da evolução dos resultados estratégicos, da sua competitividade, do seu atendimento a requisitos de partes interessadas e do seu potencial de alcance de metas devem ser avaliados por meio de indicadores92.</t>
  </si>
  <si>
    <r>
      <rPr>
        <b/>
        <sz val="11"/>
        <color rgb="FF0000CC"/>
        <rFont val="Calibri"/>
        <family val="2"/>
        <scheme val="minor"/>
      </rPr>
      <t>O progresso93  do conjunto d</t>
    </r>
    <r>
      <rPr>
        <b/>
        <sz val="11"/>
        <color theme="1"/>
        <rFont val="Calibri"/>
        <family val="2"/>
        <scheme val="minor"/>
      </rPr>
      <t>e planos desdobrados das estratégias deve ser avaliado por meio de indicador.</t>
    </r>
  </si>
  <si>
    <r>
      <rPr>
        <b/>
        <sz val="11"/>
        <color rgb="FF0000CC"/>
        <rFont val="Calibri"/>
        <family val="2"/>
        <scheme val="minor"/>
      </rPr>
      <t>O engajamento com</t>
    </r>
    <r>
      <rPr>
        <b/>
        <sz val="11"/>
        <color theme="1"/>
        <rFont val="Calibri"/>
        <family val="2"/>
        <scheme val="minor"/>
      </rPr>
      <t xml:space="preserve"> as estratégias deve ser avaliado por meio de indicador integrado de alcance94 de metas.</t>
    </r>
  </si>
  <si>
    <t>Tem os objetivos de compreender as principais variáveis que influenciam e que influenciarão na decisão de clientes potenciais de usufruir, consumir ou adquirir produtos da organização, da concorrência ou de tipo similar, bem como viabilizar a segmentação do mercado98 e conhecer as vantagens próprias e dos competidores99 nesses nichos.</t>
  </si>
  <si>
    <r>
      <t xml:space="preserve">Entre as variáveis estudadas devem estar as dificuldades100 para os clientes potenciais </t>
    </r>
    <r>
      <rPr>
        <b/>
        <sz val="11"/>
        <color rgb="FF0000CC"/>
        <rFont val="Calibri"/>
        <family val="2"/>
        <scheme val="minor"/>
      </rPr>
      <t xml:space="preserve">poderem usufruir </t>
    </r>
    <r>
      <rPr>
        <b/>
        <sz val="11"/>
        <color theme="1"/>
        <rFont val="Calibri"/>
        <family val="2"/>
        <scheme val="minor"/>
      </rPr>
      <t xml:space="preserve">de produtos da organização </t>
    </r>
    <r>
      <rPr>
        <b/>
        <sz val="11"/>
        <color rgb="FF0000CC"/>
        <rFont val="Calibri"/>
        <family val="2"/>
        <scheme val="minor"/>
      </rPr>
      <t>em razão de limitações de qualquer natureza</t>
    </r>
    <r>
      <rPr>
        <b/>
        <sz val="11"/>
        <color theme="1"/>
        <rFont val="Calibri"/>
        <family val="2"/>
        <scheme val="minor"/>
      </rPr>
      <t xml:space="preserve">. </t>
    </r>
  </si>
  <si>
    <r>
      <rPr>
        <b/>
        <sz val="11"/>
        <color rgb="FF0000CC"/>
        <rFont val="Calibri"/>
        <family val="2"/>
        <scheme val="minor"/>
      </rPr>
      <t>As participações101</t>
    </r>
    <r>
      <rPr>
        <b/>
        <sz val="11"/>
        <color theme="1"/>
        <rFont val="Calibri"/>
        <family val="2"/>
        <scheme val="minor"/>
      </rPr>
      <t xml:space="preserve"> no mercado</t>
    </r>
    <r>
      <rPr>
        <b/>
        <sz val="11"/>
        <color rgb="FF0000CC"/>
        <rFont val="Calibri"/>
        <family val="2"/>
        <scheme val="minor"/>
      </rPr>
      <t>, próprias e de principais concorrentes,</t>
    </r>
    <r>
      <rPr>
        <b/>
        <sz val="11"/>
        <color theme="1"/>
        <rFont val="Calibri"/>
        <family val="2"/>
        <scheme val="minor"/>
      </rPr>
      <t xml:space="preserve"> devem ser acompanhadas por meio de indicadores. </t>
    </r>
  </si>
  <si>
    <r>
      <t>Tem a finalidade de particionar os mercados de atuação com base em características similares que permitirão uma melhor adequação e oferta de soluções aos clientes, aumentando a eficiência do plano comercial</t>
    </r>
    <r>
      <rPr>
        <b/>
        <sz val="10"/>
        <color rgb="FF0000CC"/>
        <rFont val="Calibri"/>
        <family val="2"/>
        <scheme val="minor"/>
      </rPr>
      <t xml:space="preserve"> ou de oferta</t>
    </r>
    <r>
      <rPr>
        <b/>
        <sz val="10"/>
        <color theme="1"/>
        <rFont val="Calibri"/>
        <family val="2"/>
        <scheme val="minor"/>
      </rPr>
      <t xml:space="preserve">, bem como de poder acompanhar a </t>
    </r>
    <r>
      <rPr>
        <b/>
        <sz val="10"/>
        <color rgb="FF0000CC"/>
        <rFont val="Calibri"/>
        <family val="2"/>
        <scheme val="minor"/>
      </rPr>
      <t>participação</t>
    </r>
    <r>
      <rPr>
        <b/>
        <sz val="10"/>
        <color theme="1"/>
        <rFont val="Calibri"/>
        <family val="2"/>
        <scheme val="minor"/>
      </rPr>
      <t xml:space="preserve"> nos segmentos. Quando aplicável ao perfil da organização, a segmentação102 deve ser aplicada considerando o mercado de concessões de serviços públicos e o mercado de consumidores desses serviços ou de alternativas concorrentes. </t>
    </r>
  </si>
  <si>
    <r>
      <rPr>
        <b/>
        <sz val="11"/>
        <color rgb="FF0000CC"/>
        <rFont val="Calibri"/>
        <family val="2"/>
        <scheme val="minor"/>
      </rPr>
      <t>As participações103</t>
    </r>
    <r>
      <rPr>
        <b/>
        <sz val="11"/>
        <color theme="1"/>
        <rFont val="Calibri"/>
        <family val="2"/>
        <scheme val="minor"/>
      </rPr>
      <t xml:space="preserve"> nos principais segmentos</t>
    </r>
    <r>
      <rPr>
        <b/>
        <sz val="11"/>
        <color rgb="FF0000CC"/>
        <rFont val="Calibri"/>
        <family val="2"/>
        <scheme val="minor"/>
      </rPr>
      <t>, próprias ou de principais concorrentes104,</t>
    </r>
    <r>
      <rPr>
        <b/>
        <sz val="11"/>
        <color theme="1"/>
        <rFont val="Calibri"/>
        <family val="2"/>
        <scheme val="minor"/>
      </rPr>
      <t xml:space="preserve"> devem ser acompanhadas por meio de indicadores.</t>
    </r>
  </si>
  <si>
    <t xml:space="preserve">Tem a finalidade de conhecer as principais fases da jornada e as experiências relevantes que restringem, inclusive pela condição social, e levam à escolha do produto da organização, pelo cliente-alvo e eventuais intermediários, bem como de identificar as suas principais105 necessidades, expectativas e predisposições, em constante evolução, que influenciam na sua preferência. </t>
  </si>
  <si>
    <t>O conhecimento sobre os clientes-alvo deve considerar a atuação em rede106.</t>
  </si>
  <si>
    <r>
      <t xml:space="preserve">O planejamento deve traduzir </t>
    </r>
    <r>
      <rPr>
        <b/>
        <sz val="11"/>
        <color rgb="FF0000CC"/>
        <rFont val="Calibri"/>
        <family val="2"/>
        <scheme val="minor"/>
      </rPr>
      <t>as</t>
    </r>
    <r>
      <rPr>
        <b/>
        <sz val="11"/>
        <color theme="1"/>
        <rFont val="Calibri"/>
        <family val="2"/>
        <scheme val="minor"/>
      </rPr>
      <t xml:space="preserve"> principais </t>
    </r>
    <r>
      <rPr>
        <b/>
        <sz val="11"/>
        <color rgb="FF0000CC"/>
        <rFont val="Calibri"/>
        <family val="2"/>
        <scheme val="minor"/>
      </rPr>
      <t>necessidades, expectativas e predisposições dos</t>
    </r>
    <r>
      <rPr>
        <b/>
        <sz val="11"/>
        <color theme="1"/>
        <rFont val="Calibri"/>
        <family val="2"/>
        <scheme val="minor"/>
      </rPr>
      <t xml:space="preserve"> clientes-alvo em requisitos de desempenho para o projeto107 de produtos e processos. </t>
    </r>
  </si>
  <si>
    <r>
      <t xml:space="preserve">Os anúncios de produtos ofertados devem </t>
    </r>
    <r>
      <rPr>
        <b/>
        <sz val="11"/>
        <color rgb="FF0000CC"/>
        <rFont val="Calibri"/>
        <family val="2"/>
        <scheme val="minor"/>
      </rPr>
      <t xml:space="preserve">incluir </t>
    </r>
    <r>
      <rPr>
        <b/>
        <sz val="11"/>
        <rFont val="Calibri"/>
        <family val="2"/>
        <scheme val="minor"/>
      </rPr>
      <t xml:space="preserve">informações sobre o uso e descarte corretos e seguros108  para as pessoas e para o meio ambiente. </t>
    </r>
  </si>
  <si>
    <t xml:space="preserve">As marcas109 institucionais e de produtos e sua reputação no mercado-alvo devem ser protegidas. </t>
  </si>
  <si>
    <t xml:space="preserve">O monitoramento dos canais de manifestação, a captação e registro de informações essenciais110 das manifestações, a sua triagem, classificação e priorização harmônica111, o acompanhamento de pendências e a atualização da plataforma de atendimento, devem fazer parte da responsividade ao cliente. </t>
  </si>
  <si>
    <t>A contratação de produtos é realizada com base em especificações verificadas112 previamente quanto à autenticidade e clareza de conteúdo e anuídas pelas partes.</t>
  </si>
  <si>
    <r>
      <rPr>
        <b/>
        <sz val="11"/>
        <color rgb="FF0000CC"/>
        <rFont val="Calibri"/>
        <family val="2"/>
        <scheme val="minor"/>
      </rPr>
      <t>A experiência proporcionada aos clientes</t>
    </r>
    <r>
      <rPr>
        <b/>
        <sz val="11"/>
        <color theme="1"/>
        <rFont val="Calibri"/>
        <family val="2"/>
        <scheme val="minor"/>
      </rPr>
      <t xml:space="preserve"> deve ser avaliada113 em relação a clientes de concorrentes ou de organizações de referência, incluindo líderes do setor ou do mercado.  </t>
    </r>
  </si>
  <si>
    <r>
      <t xml:space="preserve">As necessidades, expectativas e predisposições das comunidades influenciadas115 devem ser identificadas e consideradas no planejamento de ações </t>
    </r>
    <r>
      <rPr>
        <b/>
        <sz val="11"/>
        <color rgb="FF0000CC"/>
        <rFont val="Calibri"/>
        <family val="2"/>
        <scheme val="minor"/>
      </rPr>
      <t xml:space="preserve">de promoção do </t>
    </r>
    <r>
      <rPr>
        <b/>
        <sz val="11"/>
        <color theme="1"/>
        <rFont val="Calibri"/>
        <family val="2"/>
        <scheme val="minor"/>
      </rPr>
      <t>desenvolvimento sustentável.</t>
    </r>
  </si>
  <si>
    <r>
      <t xml:space="preserve">O atendimento a ODS's </t>
    </r>
    <r>
      <rPr>
        <b/>
        <sz val="11"/>
        <color rgb="FF0000CC"/>
        <rFont val="Calibri"/>
        <family val="2"/>
        <scheme val="minor"/>
      </rPr>
      <t xml:space="preserve">ou códigos compatíveis </t>
    </r>
    <r>
      <rPr>
        <b/>
        <sz val="11"/>
        <color theme="1"/>
        <rFont val="Calibri"/>
        <family val="2"/>
        <scheme val="minor"/>
      </rPr>
      <t>deve ser avaliado por meio de indicador116.</t>
    </r>
  </si>
  <si>
    <r>
      <t xml:space="preserve">Tem os objetivos de mapear e monitorar, de forma integrada, os impactos </t>
    </r>
    <r>
      <rPr>
        <b/>
        <sz val="10"/>
        <color rgb="FF0000CC"/>
        <rFont val="Calibri"/>
        <family val="2"/>
        <scheme val="minor"/>
      </rPr>
      <t>sociais e ambientais adversos</t>
    </r>
    <r>
      <rPr>
        <b/>
        <sz val="10"/>
        <color theme="1"/>
        <rFont val="Calibri"/>
        <family val="2"/>
        <scheme val="minor"/>
      </rPr>
      <t xml:space="preserve">, atuais e potenciais, decorrentes de decisões, produtos e operações e de acompanhar a sua mitigação (eliminação, minimização ou compensação117). </t>
    </r>
  </si>
  <si>
    <t>O monitoramento de impactos adversos que envolvem riscos à saúde e à vida da comunidade e de desastres ambientais deve incluir a avaliação por instituição independente118.</t>
  </si>
  <si>
    <r>
      <t xml:space="preserve">A prontidão de resposta119 a emergências potenciais e </t>
    </r>
    <r>
      <rPr>
        <b/>
        <sz val="11"/>
        <color rgb="FF0000CC"/>
        <rFont val="Calibri"/>
        <family val="2"/>
        <scheme val="minor"/>
      </rPr>
      <t>reais</t>
    </r>
    <r>
      <rPr>
        <b/>
        <sz val="11"/>
        <color theme="1"/>
        <rFont val="Calibri"/>
        <family val="2"/>
        <scheme val="minor"/>
      </rPr>
      <t xml:space="preserve"> ocorridas deve ser avaliada</t>
    </r>
    <r>
      <rPr>
        <b/>
        <sz val="11"/>
        <color rgb="FF0000CC"/>
        <rFont val="Calibri"/>
        <family val="2"/>
        <scheme val="minor"/>
      </rPr>
      <t>s</t>
    </r>
    <r>
      <rPr>
        <b/>
        <sz val="11"/>
        <color theme="1"/>
        <rFont val="Calibri"/>
        <family val="2"/>
        <scheme val="minor"/>
      </rPr>
      <t>.</t>
    </r>
  </si>
  <si>
    <t>A prontidão de resposta às emergências que envolvem riscos à saúde e à vida da comunidade e de desastres ambientais deve incluir parecer de instituição independente120.</t>
  </si>
  <si>
    <r>
      <t xml:space="preserve">Este Critério trata da gestão do conhecimento </t>
    </r>
    <r>
      <rPr>
        <sz val="10"/>
        <color rgb="FF0000CC"/>
        <rFont val="Calibri"/>
        <family val="2"/>
        <scheme val="minor"/>
      </rPr>
      <t>essencial</t>
    </r>
    <r>
      <rPr>
        <sz val="10"/>
        <color theme="1"/>
        <rFont val="Calibri"/>
        <family val="2"/>
        <scheme val="minor"/>
      </rPr>
      <t xml:space="preserve">, da inovação </t>
    </r>
    <r>
      <rPr>
        <sz val="10"/>
        <color rgb="FF0000CC"/>
        <rFont val="Calibri"/>
        <family val="2"/>
        <scheme val="minor"/>
      </rPr>
      <t xml:space="preserve">sustentável </t>
    </r>
    <r>
      <rPr>
        <sz val="10"/>
        <color theme="1"/>
        <rFont val="Calibri"/>
        <family val="2"/>
        <scheme val="minor"/>
      </rPr>
      <t xml:space="preserve">e da adaptação digital121, que são necessários para potencializar o êxito das estratégias, incluindo de gestão para o desenvolvimento sustentável. </t>
    </r>
  </si>
  <si>
    <r>
      <t xml:space="preserve">Tem o objetivo de identificar os conhecimentos mais importantes </t>
    </r>
    <r>
      <rPr>
        <b/>
        <sz val="10"/>
        <color rgb="FF0000CC"/>
        <rFont val="Calibri"/>
        <family val="2"/>
        <scheme val="minor"/>
      </rPr>
      <t>que precisam</t>
    </r>
    <r>
      <rPr>
        <b/>
        <sz val="10"/>
        <color theme="1"/>
        <rFont val="Calibri"/>
        <family val="2"/>
        <scheme val="minor"/>
      </rPr>
      <t xml:space="preserve"> ser </t>
    </r>
    <r>
      <rPr>
        <b/>
        <sz val="10"/>
        <color rgb="FF0000CC"/>
        <rFont val="Calibri"/>
        <family val="2"/>
        <scheme val="minor"/>
      </rPr>
      <t xml:space="preserve">reforçados e </t>
    </r>
    <r>
      <rPr>
        <b/>
        <sz val="10"/>
        <color theme="1"/>
        <rFont val="Calibri"/>
        <family val="2"/>
        <scheme val="minor"/>
      </rPr>
      <t xml:space="preserve">internalizados125 na organização a partir das competências essenciais, que faltam ou que podem vir a faltar para o êxito das estratégias, inclusive para gestão e para a modelagem do negócio sustentável. </t>
    </r>
  </si>
  <si>
    <r>
      <t xml:space="preserve">A identificação de conhecimentos </t>
    </r>
    <r>
      <rPr>
        <b/>
        <sz val="11"/>
        <color rgb="FF0000CC"/>
        <rFont val="Calibri"/>
        <family val="2"/>
        <scheme val="minor"/>
      </rPr>
      <t xml:space="preserve">mais importantes </t>
    </r>
    <r>
      <rPr>
        <b/>
        <sz val="11"/>
        <color theme="1"/>
        <rFont val="Calibri"/>
        <family val="2"/>
        <scheme val="minor"/>
      </rPr>
      <t>para gestão a serem internalizados, deve utilizar normas ou modelos126</t>
    </r>
    <r>
      <rPr>
        <b/>
        <sz val="11"/>
        <color rgb="FF0000CC"/>
        <rFont val="Calibri"/>
        <family val="2"/>
        <scheme val="minor"/>
      </rPr>
      <t xml:space="preserve"> como referência e o resultado da avaliação, vis-à-vis ao modelo adotados, deve</t>
    </r>
    <r>
      <rPr>
        <b/>
        <sz val="11"/>
        <color theme="1"/>
        <rFont val="Calibri"/>
        <family val="2"/>
        <scheme val="minor"/>
      </rPr>
      <t xml:space="preserve"> apontar e priorizar oportunidades de melhorias.</t>
    </r>
  </si>
  <si>
    <r>
      <rPr>
        <b/>
        <sz val="11"/>
        <color rgb="FF0000CC"/>
        <rFont val="Calibri"/>
        <family val="2"/>
        <scheme val="minor"/>
      </rPr>
      <t xml:space="preserve">Os conhecimentos mais importantes </t>
    </r>
    <r>
      <rPr>
        <b/>
        <sz val="11"/>
        <color theme="1"/>
        <rFont val="Calibri"/>
        <family val="2"/>
        <scheme val="minor"/>
      </rPr>
      <t xml:space="preserve">a serem internalizados devem ser desdobrados de competências essenciais127 identificadas como importantes para o êxito das estratégias, incluindo as relativas à gestão e à modelagem do negócio sustentável. </t>
    </r>
  </si>
  <si>
    <r>
      <t xml:space="preserve">Tem as finalidades de captar, desenvolver, ampliar, aplicar, disseminar e proteger128 os conhecimentos </t>
    </r>
    <r>
      <rPr>
        <b/>
        <sz val="10"/>
        <color rgb="FF0000CC"/>
        <rFont val="Calibri"/>
        <family val="2"/>
        <scheme val="minor"/>
      </rPr>
      <t>essenciais</t>
    </r>
    <r>
      <rPr>
        <b/>
        <sz val="10"/>
        <color theme="1"/>
        <rFont val="Calibri"/>
        <family val="2"/>
        <scheme val="minor"/>
      </rPr>
      <t xml:space="preserve"> na organização a fim de se obter, tempestivamente, desenvolver e reter, as competências essenciais para o êxito das estratégias.</t>
    </r>
  </si>
  <si>
    <r>
      <t xml:space="preserve">A busca de conhecimentos voltados à excelência em gestão e à modelagem do negócio sustentável deve utilizar fontes129 de informação sobre </t>
    </r>
    <r>
      <rPr>
        <b/>
        <sz val="11"/>
        <color rgb="FF0000CC"/>
        <rFont val="Calibri"/>
        <family val="2"/>
        <scheme val="minor"/>
      </rPr>
      <t>melhores práticas</t>
    </r>
    <r>
      <rPr>
        <b/>
        <sz val="11"/>
        <color theme="1"/>
        <rFont val="Calibri"/>
        <family val="2"/>
        <scheme val="minor"/>
      </rPr>
      <t>.</t>
    </r>
  </si>
  <si>
    <r>
      <rPr>
        <b/>
        <sz val="11"/>
        <color rgb="FF0000CC"/>
        <rFont val="Calibri"/>
        <family val="2"/>
        <scheme val="minor"/>
      </rPr>
      <t>Um ambiente130 favorável</t>
    </r>
    <r>
      <rPr>
        <b/>
        <sz val="11"/>
        <color theme="1"/>
        <rFont val="Calibri"/>
        <family val="2"/>
        <scheme val="minor"/>
      </rPr>
      <t xml:space="preserve"> à geração, intercâmbio e disseminação do conhecimento deve ser disponibilizado.</t>
    </r>
  </si>
  <si>
    <t>A busca de conhecimentos voltados à excelência em gestão e à modelagem do negócio sustentável deve utilizar fontes131  de informação sobre referenciais132 comparativos pertinentes.</t>
  </si>
  <si>
    <t>O acervo de conhecimento, com padrões e lições aprendidas, deve ser acessível por meio de mecanismo de busca inteligente133.</t>
  </si>
  <si>
    <t xml:space="preserve">Devem ser realizados projetos em parceria, com a academia, incubadoras, ou instituições134 especializadas, que propiciam o desenvolvimento do conhecimento em prol da modelagem do negócio sustentável. </t>
  </si>
  <si>
    <t xml:space="preserve">Tem o objetivo criar um ambiente que favoreça a sugestão de ideias originais135 ou inusitadas que tenham potencial de se converter em inovações em produtos e processos, solucionando problemas, aproveitando oportunidades ou criando mais valor para partes interessadas, enfatizando a gestão e a modelagem do negócio sustentável. </t>
  </si>
  <si>
    <t xml:space="preserve">O potencial criativo da força de trabalho deve ser desenvolvido e o ambiente136 favorável à criatividade e integração deve ser proporcionado para as pessoas. </t>
  </si>
  <si>
    <t>A força de trabalho deve ser mobilizada137 a dar sugestões indicando o benefício esperado no desempenho de produtos e processos, inclusive para a modelagem do negócio sustentável.</t>
  </si>
  <si>
    <t>As sugestões devem passar por triagem e ser encaminhadas para análise138 e retorno aos autores, tempestivamente, solicitando novas informações ou informando o encaminhamento dado ou razão de eventual arquivamento.</t>
  </si>
  <si>
    <r>
      <t xml:space="preserve">A busca por inovações </t>
    </r>
    <r>
      <rPr>
        <b/>
        <sz val="11"/>
        <color rgb="FF0000CC"/>
        <rFont val="Calibri"/>
        <family val="2"/>
        <scheme val="minor"/>
      </rPr>
      <t>deve apoiar</t>
    </r>
    <r>
      <rPr>
        <b/>
        <sz val="11"/>
        <color theme="1"/>
        <rFont val="Calibri"/>
        <family val="2"/>
        <scheme val="minor"/>
      </rPr>
      <t xml:space="preserve"> o projeto139</t>
    </r>
    <r>
      <rPr>
        <b/>
        <sz val="11"/>
        <color rgb="FF0000CC"/>
        <rFont val="Calibri"/>
        <family val="2"/>
        <scheme val="minor"/>
      </rPr>
      <t xml:space="preserve"> e melhoria</t>
    </r>
    <r>
      <rPr>
        <b/>
        <sz val="11"/>
        <color theme="1"/>
        <rFont val="Calibri"/>
        <family val="2"/>
        <scheme val="minor"/>
      </rPr>
      <t xml:space="preserve"> da gestão140.</t>
    </r>
  </si>
  <si>
    <r>
      <rPr>
        <b/>
        <sz val="11"/>
        <color rgb="FF0000CC"/>
        <rFont val="Calibri"/>
        <family val="2"/>
        <scheme val="minor"/>
      </rPr>
      <t>O fomento de inovações potenciais141 deve ser avaliado</t>
    </r>
    <r>
      <rPr>
        <b/>
        <sz val="11"/>
        <color theme="1"/>
        <rFont val="Calibri"/>
        <family val="2"/>
        <scheme val="minor"/>
      </rPr>
      <t xml:space="preserve"> por meio de indicador.</t>
    </r>
  </si>
  <si>
    <r>
      <t xml:space="preserve">Os pilotos e experimentos exitosos realizados devem </t>
    </r>
    <r>
      <rPr>
        <b/>
        <sz val="11"/>
        <color rgb="FF0000CC"/>
        <rFont val="Calibri"/>
        <family val="2"/>
        <scheme val="minor"/>
      </rPr>
      <t xml:space="preserve">apoiar o projeto142 e a </t>
    </r>
    <r>
      <rPr>
        <b/>
        <sz val="11"/>
        <color theme="1"/>
        <rFont val="Calibri"/>
        <family val="2"/>
        <scheme val="minor"/>
      </rPr>
      <t>melhoria da gestão143.</t>
    </r>
  </si>
  <si>
    <r>
      <t xml:space="preserve">Deve ser promovido um ambiente favorável e autonomia144 para o desenvolvimento de pilotos ou experimentos de forma participativa, </t>
    </r>
    <r>
      <rPr>
        <b/>
        <sz val="11"/>
        <color rgb="FF0000CC"/>
        <rFont val="Calibri"/>
        <family val="2"/>
        <scheme val="minor"/>
      </rPr>
      <t>com avaliação dos riscos associados antes da sua realização e apoiado por especialistas</t>
    </r>
    <r>
      <rPr>
        <b/>
        <sz val="11"/>
        <color theme="1"/>
        <rFont val="Calibri"/>
        <family val="2"/>
        <scheme val="minor"/>
      </rPr>
      <t>.</t>
    </r>
  </si>
  <si>
    <t>Deve ser priorizada a tradução145 de sugestões recebidas que tenham maior grau de viabilidade e de benefício esperado, em pilotos ou experimentos participativos, ágeis, seguros e de baixo custo, que possam comprovar o benefício esperado e prever os ganhos com a eventual implantação definitiva.</t>
  </si>
  <si>
    <r>
      <t xml:space="preserve">Os planos de adaptação digital devem priorizar a qualidade dos produtos, a efetividade do atendimento exclusivo e objetivo146 aos clientes, </t>
    </r>
    <r>
      <rPr>
        <b/>
        <sz val="11"/>
        <color rgb="FF0000CC"/>
        <rFont val="Calibri"/>
        <family val="2"/>
        <scheme val="minor"/>
      </rPr>
      <t xml:space="preserve">incluindo o atendimento às suas necessidades, expectativas e predisposições, </t>
    </r>
    <r>
      <rPr>
        <b/>
        <sz val="11"/>
        <color theme="1"/>
        <rFont val="Calibri"/>
        <family val="2"/>
        <scheme val="minor"/>
      </rPr>
      <t>ações externas de governança e socioambientais mais importantes e processos de gestão críticos.</t>
    </r>
  </si>
  <si>
    <t>A segurança de informações, em seus vários aspectos147, deve ser acompanhada por meio de indicadores.</t>
  </si>
  <si>
    <t>O planejamento de quadro e funções e de suas principais competências, deve ser feito em alinhamento ao projeto151 ou planejamento dos processos, incluindo dos recursos de aumento de produtividade.</t>
  </si>
  <si>
    <t>A criação de grupos multifuncionais, temporários ou permanentes, deve ser feita em alinhamento a necessidades de gestão participativa152 ou de melhoria do desempenho.</t>
  </si>
  <si>
    <t xml:space="preserve">O grau de autonomia153 dos níveis operacionais para se autogerir e melhorar processos deve ser definido. </t>
  </si>
  <si>
    <t>O desempenho da estruturação154 das equipes deve ser avaliado por meio de indicador.</t>
  </si>
  <si>
    <t xml:space="preserve">A seleção de candidatos a posições técnicas deve validar seu perfil e competências técnicas e sociais155 declaradas ou previamente avaliadas156.  </t>
  </si>
  <si>
    <r>
      <rPr>
        <b/>
        <sz val="11"/>
        <color rgb="FF0000CC"/>
        <rFont val="Calibri"/>
        <family val="2"/>
        <scheme val="minor"/>
      </rPr>
      <t>Os recém-chegados</t>
    </r>
    <r>
      <rPr>
        <b/>
        <sz val="11"/>
        <color theme="1"/>
        <rFont val="Calibri"/>
        <family val="2"/>
        <scheme val="minor"/>
      </rPr>
      <t xml:space="preserve"> na organização157 devem ser integrados à cultura organizacional.</t>
    </r>
  </si>
  <si>
    <t>O desempenho da composição158 das equipes deve ser avaliado por meio de indicador.</t>
  </si>
  <si>
    <r>
      <rPr>
        <b/>
        <sz val="11"/>
        <color rgb="FF0000CC"/>
        <rFont val="Calibri"/>
        <family val="2"/>
        <scheme val="minor"/>
      </rPr>
      <t>As prioridades de</t>
    </r>
    <r>
      <rPr>
        <b/>
        <sz val="11"/>
        <color theme="1"/>
        <rFont val="Calibri"/>
        <family val="2"/>
        <scheme val="minor"/>
      </rPr>
      <t xml:space="preserve"> desenvolvimento das pessoas devem se basear em retroalimentação da avaliação de desempenho em suas competências reais, com participação de líderes e das próprias pessoas, e em novas necessidades decorrentes do projeto ou planejamento dos processos159.</t>
    </r>
  </si>
  <si>
    <t xml:space="preserve">Programas de desenvolvimento comportamental160 das pessoas devem qualificá-las em habilidades que as tornem mais preparadas para o relacionamento interpessoal. </t>
  </si>
  <si>
    <t xml:space="preserve">Programas ou ações de desenvolvimento da cidadania161 das pessoas devem qualificá-las em habilidades que as tornem mais preparadas para o exercício da ética e da cidadania na comunidade. </t>
  </si>
  <si>
    <t xml:space="preserve">Programas de desenvolvimento profissional162 das pessoas devem qualificá-las em novas habilidades que as tornem mais preparadas profissionalmente, independentemente das funções que exercem. </t>
  </si>
  <si>
    <r>
      <t xml:space="preserve">d) Tratamento dos perigos e riscos163 </t>
    </r>
    <r>
      <rPr>
        <b/>
        <sz val="10"/>
        <color rgb="FF0000CC"/>
        <rFont val="Calibri"/>
        <family val="2"/>
        <scheme val="minor"/>
      </rPr>
      <t>de</t>
    </r>
    <r>
      <rPr>
        <b/>
        <sz val="10"/>
        <color theme="1"/>
        <rFont val="Calibri"/>
        <family val="2"/>
        <scheme val="minor"/>
      </rPr>
      <t xml:space="preserve"> saúde e segurança</t>
    </r>
  </si>
  <si>
    <t>A possível subnotificação164 de ocorrências de acidentes e de quase acidentes deve ser monitorada165 e tratada com contramedidas preventivas.</t>
  </si>
  <si>
    <t>e) Otimização do clima166 organizacional</t>
  </si>
  <si>
    <t xml:space="preserve">A organização deve manter um plano de comunicação167  interna para apoiar o engajamento das pessoas com os objetivos, incluindo os relacionados ao desenvolvimento sustentável. </t>
  </si>
  <si>
    <r>
      <t xml:space="preserve">A organização deve </t>
    </r>
    <r>
      <rPr>
        <b/>
        <sz val="11"/>
        <color rgb="FF0000CC"/>
        <rFont val="Calibri"/>
        <family val="2"/>
        <scheme val="minor"/>
      </rPr>
      <t>proporcionar canal de manifestação de insatisfações da força de trabalho sigilosos e responsivos168</t>
    </r>
    <r>
      <rPr>
        <b/>
        <sz val="11"/>
        <color theme="1"/>
        <rFont val="Calibri"/>
        <family val="2"/>
        <scheme val="minor"/>
      </rPr>
      <t>.</t>
    </r>
  </si>
  <si>
    <r>
      <t xml:space="preserve">As contribuições extraordinárias </t>
    </r>
    <r>
      <rPr>
        <b/>
        <sz val="11"/>
        <color rgb="FF0000CC"/>
        <rFont val="Calibri"/>
        <family val="2"/>
        <scheme val="minor"/>
      </rPr>
      <t xml:space="preserve">devem ser </t>
    </r>
    <r>
      <rPr>
        <b/>
        <sz val="11"/>
        <color theme="1"/>
        <rFont val="Calibri"/>
        <family val="2"/>
        <scheme val="minor"/>
      </rPr>
      <t>identificadas e reconhecidas prontamente169.</t>
    </r>
  </si>
  <si>
    <r>
      <t xml:space="preserve">O reconhecimento de equipes de alta performance </t>
    </r>
    <r>
      <rPr>
        <b/>
        <sz val="11"/>
        <color rgb="FF0000CC"/>
        <rFont val="Calibri"/>
        <family val="2"/>
        <scheme val="minor"/>
      </rPr>
      <t>deve</t>
    </r>
    <r>
      <rPr>
        <b/>
        <sz val="11"/>
        <color theme="1"/>
        <rFont val="Calibri"/>
        <family val="2"/>
        <scheme val="minor"/>
      </rPr>
      <t xml:space="preserve"> destacar as competências associadas170 aos resultados excepcionais </t>
    </r>
    <r>
      <rPr>
        <b/>
        <sz val="11"/>
        <color rgb="FF0000CC"/>
        <rFont val="Calibri"/>
        <family val="2"/>
        <scheme val="minor"/>
      </rPr>
      <t xml:space="preserve">para o negócio que foram </t>
    </r>
    <r>
      <rPr>
        <b/>
        <sz val="11"/>
        <color theme="1"/>
        <rFont val="Calibri"/>
        <family val="2"/>
        <scheme val="minor"/>
      </rPr>
      <t xml:space="preserve">alcançados. </t>
    </r>
  </si>
  <si>
    <t>O desempenho do reconhecimento171 e do incentivo na organização deve ser avaliado por meio de indicadores.</t>
  </si>
  <si>
    <r>
      <t xml:space="preserve">As competências relacionadas com a excelência da gestão </t>
    </r>
    <r>
      <rPr>
        <b/>
        <sz val="11"/>
        <color rgb="FF0000CC"/>
        <rFont val="Calibri"/>
        <family val="2"/>
        <scheme val="minor"/>
      </rPr>
      <t>para o desenvolvimento sustentável172</t>
    </r>
    <r>
      <rPr>
        <b/>
        <sz val="11"/>
        <color theme="1"/>
        <rFont val="Calibri"/>
        <family val="2"/>
        <scheme val="minor"/>
      </rPr>
      <t xml:space="preserve"> devem integrar o conjunto de competências estabelecidas para liderança em todos os níveis.</t>
    </r>
  </si>
  <si>
    <t>a) Planejamento173 de fatores174 de desempenho</t>
  </si>
  <si>
    <t xml:space="preserve">b) Projeto177 de produtos e processos sustentáveis </t>
  </si>
  <si>
    <t xml:space="preserve">Tem a finalidade de conceber ou atualizar os produtos e os processos primários e de suporte, estabelecendo padrões que possibilitem atender aos fatores de desempenho estabelecidos e privilegiando as inovações178. </t>
  </si>
  <si>
    <r>
      <rPr>
        <b/>
        <sz val="11"/>
        <color rgb="FF0000CC"/>
        <rFont val="Calibri"/>
        <family val="2"/>
        <scheme val="minor"/>
      </rPr>
      <t>Os projetos devem</t>
    </r>
    <r>
      <rPr>
        <b/>
        <sz val="11"/>
        <color theme="1"/>
        <rFont val="Calibri"/>
        <family val="2"/>
        <scheme val="minor"/>
      </rPr>
      <t xml:space="preserve"> utilizar metodologia179 compatível com o seu porte, complexidade, finalidade e tempestividade180  requerida e propiciar o seu gerenciamento. </t>
    </r>
  </si>
  <si>
    <r>
      <rPr>
        <b/>
        <sz val="11"/>
        <color rgb="FF0000CC"/>
        <rFont val="Calibri"/>
        <family val="2"/>
        <scheme val="minor"/>
      </rPr>
      <t>Os projetos devem</t>
    </r>
    <r>
      <rPr>
        <b/>
        <sz val="11"/>
        <color theme="1"/>
        <rFont val="Calibri"/>
        <family val="2"/>
        <scheme val="minor"/>
      </rPr>
      <t xml:space="preserve"> estabelecer fatores de desempenho e </t>
    </r>
    <r>
      <rPr>
        <b/>
        <sz val="11"/>
        <color rgb="FF0000CC"/>
        <rFont val="Calibri"/>
        <family val="2"/>
        <scheme val="minor"/>
      </rPr>
      <t>indicadores</t>
    </r>
    <r>
      <rPr>
        <b/>
        <sz val="11"/>
        <color theme="1"/>
        <rFont val="Calibri"/>
        <family val="2"/>
        <scheme val="minor"/>
      </rPr>
      <t>, relativos a matérias-primas, insumos, serviços ou informações, adquiridos ou captados, compatíveis com os padrões estabelecidos para os produtos e processos181.</t>
    </r>
  </si>
  <si>
    <t xml:space="preserve">Os projetos devem incluir uma avaliação de riscos abrangente182, o que pode resultar em novos fatores de desempenho a serem monitorados. </t>
  </si>
  <si>
    <t>&gt;a saúde183, segurança184 e a inclusão social das pessoas185;</t>
  </si>
  <si>
    <r>
      <t>&gt;</t>
    </r>
    <r>
      <rPr>
        <b/>
        <sz val="11"/>
        <color rgb="FF0000CC"/>
        <rFont val="Calibri"/>
        <family val="2"/>
        <scheme val="minor"/>
      </rPr>
      <t>a neutralização</t>
    </r>
    <r>
      <rPr>
        <b/>
        <sz val="11"/>
        <color theme="1"/>
        <rFont val="Calibri"/>
        <family val="2"/>
        <scheme val="minor"/>
      </rPr>
      <t xml:space="preserve"> de carbono186;</t>
    </r>
  </si>
  <si>
    <t>As pessoas executantes dos padrões operacionais essenciais para garantir o nível de qualidade projetado para os produtos e processos devem ser formalmente qualificadas187 e os equipamentos necessários devem ser formalmente homologados ou calibrados.</t>
  </si>
  <si>
    <t>&gt;a sua governança188;</t>
  </si>
  <si>
    <t>&gt;a socioeficiência, incluindo a igualdade de gênero189, a mobilização e desmobilização sustentável de contingentes de trabalhadores alocados durante a implantação dos projetos;</t>
  </si>
  <si>
    <t>&gt;a reciclagem ou reutilização, com logística reversa aplicável, em cadeias de suprimentos própria ou de terceiros, de subprodutos190 da produção e do consumo; de subprodutos e bens consumidos;</t>
  </si>
  <si>
    <t>&gt;a minimização de emissões de gases do efeito estufa191;</t>
  </si>
  <si>
    <t>&gt;a negativação de carbono192.</t>
  </si>
  <si>
    <t>Os padrões operacionais essenciais para garantir o nível de qualidade projetado devem ser definidos utilizando análise193 de riscos de ocorrência de falhas para atender aos fatores de desempenho.</t>
  </si>
  <si>
    <t>O gerenciamento do desempenho das operações deve ser realizado por meio de ferramentas de controle194 que garantam o cumprimento dos padrões, incluindo indicadores com metas.</t>
  </si>
  <si>
    <r>
      <t xml:space="preserve">As ações corretivas de não conformidades195 devem ser definidas e as causas raízes devem ser </t>
    </r>
    <r>
      <rPr>
        <b/>
        <sz val="11"/>
        <color rgb="FF0000CC"/>
        <rFont val="Calibri"/>
        <family val="2"/>
        <scheme val="minor"/>
      </rPr>
      <t>definidas</t>
    </r>
    <r>
      <rPr>
        <b/>
        <sz val="11"/>
        <color theme="1"/>
        <rFont val="Calibri"/>
        <family val="2"/>
        <scheme val="minor"/>
      </rPr>
      <t>, com registro dos eventos.</t>
    </r>
  </si>
  <si>
    <r>
      <t xml:space="preserve">As não conformidades196 devem ter </t>
    </r>
    <r>
      <rPr>
        <b/>
        <sz val="11"/>
        <color rgb="FF0000CC"/>
        <rFont val="Calibri"/>
        <family val="2"/>
        <scheme val="minor"/>
      </rPr>
      <t>suas</t>
    </r>
    <r>
      <rPr>
        <b/>
        <sz val="11"/>
        <color theme="1"/>
        <rFont val="Calibri"/>
        <family val="2"/>
        <scheme val="minor"/>
      </rPr>
      <t xml:space="preserve"> causas-raízes investigadas e tratadas, com registro dos eventos.</t>
    </r>
  </si>
  <si>
    <t>As melhorias197 propostas devem indicar o retorno potencial para as partes interessadas beneficiadas.</t>
  </si>
  <si>
    <t>a) Desenvolvimento sustentável da cadeia198 de suprimentos</t>
  </si>
  <si>
    <r>
      <t xml:space="preserve">Visa a buscar assegurar a aquisição no mercado ou extração no meio ambiente, de matérias-primas, insumos, serviços ou informações, de forma compatível com o projeto dos produtos e dos processos, com a demanda e com o desenvolvimento sustentável, especialmente com a economia circular e bem-estar das pessoas. Inclui a busca ou preparo de fornecedores199 socialmente responsáveis e competitivos e cuidados para extração </t>
    </r>
    <r>
      <rPr>
        <b/>
        <sz val="10"/>
        <color rgb="FF0000CC"/>
        <rFont val="Calibri"/>
        <family val="2"/>
        <scheme val="minor"/>
      </rPr>
      <t>de recursos naturais</t>
    </r>
    <r>
      <rPr>
        <b/>
        <sz val="10"/>
        <color theme="1"/>
        <rFont val="Calibri"/>
        <family val="2"/>
        <scheme val="minor"/>
      </rPr>
      <t xml:space="preserve">, proteção e meios de restauração </t>
    </r>
    <r>
      <rPr>
        <b/>
        <sz val="10"/>
        <color rgb="FF0000CC"/>
        <rFont val="Calibri"/>
        <family val="2"/>
        <scheme val="minor"/>
      </rPr>
      <t>do meio ambiente</t>
    </r>
    <r>
      <rPr>
        <b/>
        <sz val="10"/>
        <color theme="1"/>
        <rFont val="Calibri"/>
        <family val="2"/>
        <scheme val="minor"/>
      </rPr>
      <t xml:space="preserve"> nas fontes de extração.</t>
    </r>
  </si>
  <si>
    <t>b)  Qualificação e seleção200 de fornecedores sustentáveis</t>
  </si>
  <si>
    <r>
      <rPr>
        <b/>
        <sz val="11"/>
        <color rgb="FF0000CC"/>
        <rFont val="Calibri"/>
        <family val="2"/>
        <scheme val="minor"/>
      </rPr>
      <t>Os fornecedores candidatos</t>
    </r>
    <r>
      <rPr>
        <b/>
        <sz val="11"/>
        <color theme="1"/>
        <rFont val="Calibri"/>
        <family val="2"/>
        <scheme val="minor"/>
      </rPr>
      <t xml:space="preserve"> devem dispor de canal de acesso ágil para fornecer informações seletivas201 e sobre seus produtos e para receber respostas tempestivas.</t>
    </r>
  </si>
  <si>
    <t>A qualificação de fornecedores, dos diferentes tipos, que estão aptos a fornecer, deve utilizar critérios de compensação competitiva202, comprometimento com a inclusão social, igualdade de gênero e ecoeficiência.</t>
  </si>
  <si>
    <t>c)  Monitoramento203 do fornecimento</t>
  </si>
  <si>
    <r>
      <t xml:space="preserve">Tem a finalidade de assegurar a qualidade204 de matérias-primas, insumos, serviços ou informações recebidas dos diferentes tipos de fornecimento, em relação aos padrões esperados e </t>
    </r>
    <r>
      <rPr>
        <b/>
        <sz val="10"/>
        <color rgb="FF0000CC"/>
        <rFont val="Calibri"/>
        <family val="2"/>
        <scheme val="minor"/>
      </rPr>
      <t xml:space="preserve">previamente acordados e </t>
    </r>
    <r>
      <rPr>
        <b/>
        <sz val="10"/>
        <color theme="1"/>
        <rFont val="Calibri"/>
        <family val="2"/>
        <scheme val="minor"/>
      </rPr>
      <t xml:space="preserve">de notificar não conformidades, solicitando ações corretivas e compromisso com melhorias. </t>
    </r>
  </si>
  <si>
    <t>O monitoramento do fornecimento deve incluir a verificação das condições de trabalho, incluindo legais e de saúde e segurança ocupacional, da força de trabalho dos fornecedores que atuam a serviço205 da organização.</t>
  </si>
  <si>
    <t>Para fornecedores cuja força de trabalho atua a serviço206 da organização, a saúde e segurança deve ser avaliada por meio de indicadores.</t>
  </si>
  <si>
    <t>7.3 Processos econômico-financeiros207</t>
  </si>
  <si>
    <t>a)  Síntese208 de fatores de desempenho econômico-financeiro</t>
  </si>
  <si>
    <r>
      <rPr>
        <b/>
        <sz val="11"/>
        <color rgb="FF0000CC"/>
        <rFont val="Calibri"/>
        <family val="2"/>
        <scheme val="minor"/>
      </rPr>
      <t>Informar os fatores de desempenho econômico-financeiros</t>
    </r>
    <r>
      <rPr>
        <b/>
        <sz val="11"/>
        <rFont val="Calibri"/>
        <family val="2"/>
        <scheme val="minor"/>
      </rPr>
      <t>209</t>
    </r>
    <r>
      <rPr>
        <b/>
        <sz val="11"/>
        <color rgb="FF0000CC"/>
        <rFont val="Calibri"/>
        <family val="2"/>
        <scheme val="minor"/>
      </rPr>
      <t xml:space="preserve">. </t>
    </r>
    <r>
      <rPr>
        <b/>
        <sz val="11"/>
        <color theme="1"/>
        <rFont val="Calibri"/>
        <family val="2"/>
        <scheme val="minor"/>
      </rPr>
      <t xml:space="preserve">Os principais indicadores econômico-financeiros com seus resultados </t>
    </r>
    <r>
      <rPr>
        <b/>
        <sz val="11"/>
        <color rgb="FF0000CC"/>
        <rFont val="Calibri"/>
        <family val="2"/>
        <scheme val="minor"/>
      </rPr>
      <t xml:space="preserve">devem ser </t>
    </r>
    <r>
      <rPr>
        <b/>
        <sz val="11"/>
        <rFont val="Calibri"/>
        <family val="2"/>
        <scheme val="minor"/>
      </rPr>
      <t>informados no Critério 8.</t>
    </r>
  </si>
  <si>
    <t>Tem os objetivos de projetar o desempenho econômico-financeiro, integrado e dinâmico, compatibilizar as contas com a estrutura de responsabilidade por processos, comprometer os responsáveis com metas210 e seu controle, buscar assegurar uma contabilização gerencial precisa e tempestiva, possibilitar identificação e emissão de alertas de desvios e definir prioridades para melhoria do desempenho.</t>
  </si>
  <si>
    <t>Os prazos fiscais211 devem ser monitorados para evitar custos com multas e sanções pelo seu descumprimento.</t>
  </si>
  <si>
    <t>A política de concessão de créditos212 deve envolver análise de riscos sobre a parte tomadora com base em informações confiáveis.</t>
  </si>
  <si>
    <t>Ex.: coleguismo, disciplina, comprometimento, reconhecimento, feedback, conservação etc.</t>
  </si>
  <si>
    <t>Ex.: paternalismo, indisciplina, descompromisso, "achismo", resistência a feedback, soberba etc.</t>
  </si>
  <si>
    <t xml:space="preserve">A comunicação positiva enfatiza aspectos favoráveis da cultura, opostos aos aspectos disfuncionais que estão sendo tratados. </t>
  </si>
  <si>
    <t>As diretrizes incluem as estatutárias, de controles internos, prestação de contas, modelo de gestão e afins, bem como as diretrizes estratégicas homologadas como valores, princípios, políticas, planos estratégicos e de investimentos, modelo de negócio e outros.</t>
  </si>
  <si>
    <t>No caso de organizações que operam sob regimes jurídicos que não possuem instância controladora formal esse requisito pode ser atendido por sistema de certificação independente, com exigência de políticas e planos (rumos) e auditoria (controle).</t>
  </si>
  <si>
    <t>O comprometimento ESG engloba o conjunto de ações ambientais, sociais e de governança praticadas pela organização. Pode ser avaliado por intermédio do ABES ESG Index.</t>
  </si>
  <si>
    <t>Os riscos existentes envolvem exposições atuais e que podem surgir no futuro.</t>
  </si>
  <si>
    <t>Incidentes, acidentes ou resultados que tem potencial de abalar a imagem da organização na sociedade, no mercado ou internamente.</t>
  </si>
  <si>
    <t xml:space="preserve">Inclui mecanismo de deliberação individual e colegiada, análise de risco e reversibilidade, influência das alçadas, resolução de divergências, sistema de escalada, aprovação de documentos, registro e compartilhamento de decisões etc.  </t>
  </si>
  <si>
    <t>Ver glossário</t>
  </si>
  <si>
    <t>Inclui a produtividade.</t>
  </si>
  <si>
    <t>As oportunidades e ameaças provenientes do macroambiente, do setor de atuação e do mercado de atuação. As do macroambiente abrangem os riscos externos já identificados e outros aspectos conjunturais da sociedade em geral ou das regiões de atuação, tais como políticos, econômicos, sociais, ambientais, tecnológicos e legais. As forças e fraquezas do setor de atuação englobam aspectos relativos ao ambiente operacional da organização, cadeia de fornecimento, formadores de opinião e outras forças atuantes no setor como um todo, entre elas as políticas públicas e a situação dos recursos. As forças e fraquezas do mercado de atuação (de fornecimento de produtos, de trabalho, financeiro e de capitais, da cadeia de suprimento e de atuação socioambiental) abrangem a dinâmica da competição existente por clientes, oportunidades e recursos, como características e competências dos principais concorrentes, novos entrantes, organizações de referência do setor ou de fora dele.</t>
  </si>
  <si>
    <t xml:space="preserve">As forças e fraquezas provenientes do ambiente interno relacionadas aos riscos internos já identificados e outros aspectos identificados na avaliação do desempenho do negócio como situação econômico-financeira, de ativos de infraestrutura e intangíveis, competências ou outros recursos. </t>
  </si>
  <si>
    <t>Objetivos do Desenvolvimento Sustentável das Nações Unidas, 2015.</t>
  </si>
  <si>
    <t>Processo também conhecido como de levantamento da matriz de materialidade.</t>
  </si>
  <si>
    <t>As demandas do desenvolvimento sustentável expressam a voz das gerações futuras de seres vivos.</t>
  </si>
  <si>
    <r>
      <t xml:space="preserve">Pode requerer a compatibilização ou redefinição de visão de futuro e missão crítica, </t>
    </r>
    <r>
      <rPr>
        <sz val="9"/>
        <color rgb="FF0000FF"/>
        <rFont val="Arial"/>
        <family val="2"/>
      </rPr>
      <t>bem como revisão do objeto social da organização.</t>
    </r>
  </si>
  <si>
    <t xml:space="preserve">Ver glossário Requisito de parte interessada. </t>
  </si>
  <si>
    <t>Esses requisitos podem estar relacionados a fatores de desempenho muito importantes dos processos (7.1a, 7.3a).</t>
  </si>
  <si>
    <t>O próprio MEGSA ESG possui um fator que avalia o atendimento aos compromissos com as partes interessadas.</t>
  </si>
  <si>
    <t>Não necessariamente de forma síncrona.</t>
  </si>
  <si>
    <t>As forças representam os ativos intangíveis que a organização possui.</t>
  </si>
  <si>
    <t>Pode ser adotado indicadores direcionadores (drivers) como por exemplo "Participação de lideranças nas discussões (sobre o total de sessões previstas)" ou "Estratégias potenciais com estudos de retorno (sobre o total de estratégias potenciais)" ou "Forças e fraquezas com estratégias potenciais (sobre total de forças e fraquezas)"</t>
  </si>
  <si>
    <t>As estratégias adotadas podem ser expressas na forma dos próprios planos estratégicos. Ex.: "Projeto inovação digital em serviços".</t>
  </si>
  <si>
    <t>Trata-se dos planos estratégicos que serão desdobrados nos processos.</t>
  </si>
  <si>
    <r>
      <t xml:space="preserve">Esses indicadores servem para avaliar estratégias específicas </t>
    </r>
    <r>
      <rPr>
        <sz val="9"/>
        <color rgb="FF0000FF"/>
        <rFont val="Arial"/>
        <family val="2"/>
      </rPr>
      <t>e são</t>
    </r>
    <r>
      <rPr>
        <sz val="9"/>
        <color theme="1"/>
        <rFont val="Arial"/>
        <family val="2"/>
      </rPr>
      <t xml:space="preserve"> </t>
    </r>
    <r>
      <rPr>
        <sz val="9"/>
        <color rgb="FF0000FF"/>
        <rFont val="Arial"/>
        <family val="2"/>
      </rPr>
      <t>influenciadores</t>
    </r>
    <r>
      <rPr>
        <sz val="9"/>
        <color theme="1"/>
        <rFont val="Arial"/>
        <family val="2"/>
      </rPr>
      <t xml:space="preserve"> </t>
    </r>
    <r>
      <rPr>
        <sz val="9"/>
        <color rgb="FF0000FF"/>
        <rFont val="Arial"/>
        <family val="2"/>
      </rPr>
      <t>de</t>
    </r>
    <r>
      <rPr>
        <sz val="9"/>
        <color theme="1"/>
        <rFont val="Arial"/>
        <family val="2"/>
      </rPr>
      <t xml:space="preserve"> indicadores </t>
    </r>
    <r>
      <rPr>
        <sz val="9"/>
        <color rgb="FF0000FF"/>
        <rFont val="Arial"/>
        <family val="2"/>
      </rPr>
      <t>do negócio</t>
    </r>
    <r>
      <rPr>
        <sz val="9"/>
        <color theme="1"/>
        <rFont val="Arial"/>
        <family val="2"/>
      </rPr>
      <t xml:space="preserve"> (ver 2.1a)</t>
    </r>
  </si>
  <si>
    <t>Repetir no Critério 8 as principais metas nos indicadores estratégicos, identificados com (E), juntamente com pequena explicação do potencial de alcance.</t>
  </si>
  <si>
    <t>A avaliação do potencial de alcance de metas estratégicas trata da análise da possibilidade de alcançá-las considerando o nível atual, os planos estratégicos e cenários emergentes e pode incluir estudos realizados pelos analistas para fazer projeções e suas conclusões, como avaliações de retorno de investimentos, avaliações consensuais de dirigentes ou especialistas baseadas na experiência, observação de resultados alcançados por outras organizações ou processos e outros.  As conclusões sumarizadas dessa análise devem ser relatadas no Critério 8 para alguns dos resultados estratégicos e servem para avaliar o fator "Potencial" dos resultados.</t>
  </si>
  <si>
    <t>Ver glossário. A busca pela inovação é tratada em 5.2</t>
  </si>
  <si>
    <t>Os referenciais comparativos pertinentes aqui citados são aqueles obtidos (ver 5.1a) para inspirar metas.</t>
  </si>
  <si>
    <t>As mudanças podem influenciar a estruturação das equipes e seus líderes (ver 6.1a)</t>
  </si>
  <si>
    <t>As metas e planos estratégicos influenciam nos indicadores, metas e planos a serem estabelecidos para os processos primários e de suporte (7.1) e econômico-financeiros (7.3) e consequentemente para os processos de fornecimento (7.2).</t>
  </si>
  <si>
    <t>As metas para os processos de fornecimento (7.2) decorrem do projeto/planejamento de processos primários e de suporte (7.1b).</t>
  </si>
  <si>
    <t>A verificação de coerência possibilita identificação de redundâncias ou pré-requisitos não tratados.</t>
  </si>
  <si>
    <t>Os projetos ou planos são desdobrados, a partir das estratégias, para os processos primários e de suporte em 7.1b juntamente com outros requisitos, relativos a clientes, outras partes interessadas e áreas internas, de melhorias dos processos e para os processos econômico-financeiros em 7.3a.</t>
  </si>
  <si>
    <t xml:space="preserve">O próprio uso regular e contínuo do MEGSA ESG permite realizar esse acompanhamento, se os indicadores do Critério 8 utilizados forem acompanhados pela média móvel de 12 meses. </t>
  </si>
  <si>
    <t xml:space="preserve">O desempenho operacional refere-se ao desempenho dos processos primários e de suporte. </t>
  </si>
  <si>
    <t>A avaliação deve deixar claro, quais as principais decisões tomadas, os riscos e oportunidades associadas e como devem retroalimentar os planos para garantir o alcance de metas.</t>
  </si>
  <si>
    <t xml:space="preserve">O nível de competitividade e o nível de atendimento de compromissos com partes interessadas geralmente são medidos em ciclos mais longos, por exemplo, anuais e para alguns resultados trimestrais, e avaliados em foros especiais. </t>
  </si>
  <si>
    <t>Ver glossário. Não é só no mercado-alvo de produtos.</t>
  </si>
  <si>
    <t>O desempenho competitivo é conhecido por meio da comparação de resultados alcançados pela organização com referenciais comparativos pertinentes (ver 5.1a). O Critério 8 requer esta mensuração para o último exercício ou ciclo de avaliação, para resultados estratégicos.</t>
  </si>
  <si>
    <t>O atendimento aos requisitos de partes interessadas é conhecido por meio da comparação de resultados alcançados pela organização com expectativas de partes interessadas ou metas delas desdobradas. O Critério 8 requer essa demonstração de atendimento para o último exercício ou ciclo de avaliação, para resultados estratégicos.</t>
  </si>
  <si>
    <t>As fontes dos referenciais comparativos, utilizados na demonstração de resultados no Critério 8, devem ser coerentes com os critérios de definição de sua pertinência aqui informados. Na demonstração de um resultado, no Critério 8, devem ser informados, para identificar o referencial comparativo utilizado, por exemplo, o nome dos concorrentes; o nome da organização de referência; o nome de índice ou taxa referencial; a característica ou tipo de média, do setor ou mercado, relevante para avaliar a competitividade; ou outros.</t>
  </si>
  <si>
    <t>A obtenção dos referenciais comparativos (ver 5.1a), no mercado ou setor de atuação, pode abranger a região de atuação da organização ou, quando se desejar conhecer os níveis dos melhores da classe, as regiões onde o setor é mais desenvolvido. Somente a similaridade de porte e de objetivo não caracterizam pertinência, a menos que seja organização concorrente ou congênere em mercado mais desenvolvido ou universalizado.</t>
  </si>
  <si>
    <t>Procura avaliar o desconhecimento da competitividade dos resultados. Pode ser avaliado pela ausência de referenciais comparativos pertinentes para resultados estratégicos.</t>
  </si>
  <si>
    <t xml:space="preserve">A direção acompanha os indicadores e planos de forma integrada para melhor decidir, tendo uma visão global de seu andamento e das inter-relações entre eles.  </t>
  </si>
  <si>
    <t>Ver glossário. Não se limitam a séries históricas de medições.</t>
  </si>
  <si>
    <t>A organização pode ter mais de um foro de análise ou "view" de resultados. Por exemplo, do conselho, da direção, de comitês ou comissões, de programas, de perspectiva, de áreas e outras.</t>
  </si>
  <si>
    <t>O uso de técnicas de agregação permite a percepção de correlações entre eles.</t>
  </si>
  <si>
    <t>O uso do MEGSA ESG permite avaliar esses indicadores por meio dos Fatores do Critério 8.</t>
  </si>
  <si>
    <t>Indicador “Metas estratégicas alcançadas (sobre as metas estratégicas pré-estabelecidas)”</t>
  </si>
  <si>
    <r>
      <t>Podem ser avaliado</t>
    </r>
    <r>
      <rPr>
        <sz val="9"/>
        <color rgb="FF0000FF"/>
        <rFont val="Arial"/>
        <family val="2"/>
      </rPr>
      <t>s os planos desdobrados que estão cumprindo o cronograma.</t>
    </r>
  </si>
  <si>
    <t xml:space="preserve">No caso de concessões públicas, refere-se ao mercado de monopólio natural e mercados internos corporativos. </t>
  </si>
  <si>
    <t>Exemplo: poder concedente de operações de saneamento ambiental, consumidores cativos ou compulsórios de serviços de saneamento ambiental de concessão, operadores concessionários compradores de serviços e soluções de saneamento ambiental e outros.</t>
  </si>
  <si>
    <t xml:space="preserve">No caso de unidades de apoio de operadores é relevante estudar o seu mercado corporativo interno, principalmente se for compulsória a escolha dos clientes, e conhecer possíveis fatias de participação perdidas para outras soluções externas ou próprias, do cliente alvo. A colocação de produtos de unidades de apoio no seu mercado corporativo se dá por diretriz organizacional e é regulado por padrões ou acordos internos de nível de serviço. </t>
  </si>
  <si>
    <t>"Competidores" abrangem fornecedores de soluções equivalentes ou alternativas que atendem as necessidades e expectativas do mercado-alvo da organização, podendo ser, inclusive, o próprio cliente.</t>
  </si>
  <si>
    <t>Em casos de monopólios naturais ou virtuais, os clientes potenciais podem não ter alternativa, os produtos podem ser essenciais para os clientes-alvo, os clientes podem ser pessoas em situação de vulnerabilidade social ou com deficiência.</t>
  </si>
  <si>
    <t>As fatias de participação em mercados concessionados de monopólio natural é o grau de cobertura ou de atendimento.</t>
  </si>
  <si>
    <t>Os principais segmentos de atuação devem ser informados no Perfil.</t>
  </si>
  <si>
    <t>“market-share”</t>
  </si>
  <si>
    <t>Para área de suporte, os clientes-alvo podem estar internalizando as soluções ou adquirindo no mercado, por falta de disponibilidade ou qualidade do atendimento, e essa condição deve ser conhecida.</t>
  </si>
  <si>
    <t>As  principais necessidades, expectativas  e predisposições dos clientes devem ser apresentadas no Perfil.</t>
  </si>
  <si>
    <t>Quando existirem associações setoriais, redes de revendedores, representantes, usuários e outras redes.</t>
  </si>
  <si>
    <t>O projeto de produtos e operações é tratado no Item 7.1.</t>
  </si>
  <si>
    <t>Ex.: formas de operação segura, reaproveitamento ou destinação de resíduos associados adequados.</t>
  </si>
  <si>
    <t>Para área de suporte, prestadora de serviços internos, sua ‘marca’ pode ser considerada a sua própria denominação.</t>
  </si>
  <si>
    <t>A disponibilidade de acesso à organização para manifestações do cliente deve se restringir à pronta coleta de informações para sua identificação e sobre a manifestação e não deve, sem consentimento, abranger informações irrelevantes ou alheias ao fato.</t>
  </si>
  <si>
    <t>Leva em conta os interesses das partes interessadas afetadas, além do cliente e controlador.</t>
  </si>
  <si>
    <t>A verificação reduz a probabilidade de inferências na contratação, com consequências na satisfação do cliente ou na concessão de serviços de forma gratuita.</t>
  </si>
  <si>
    <t>Com a finalidade de avaliar a competitividade da experiência. Ex: Muito superior ao referencial, superior, equivalente, inferior ou muito inferior.</t>
  </si>
  <si>
    <r>
      <t xml:space="preserve">Em mercados concessionários com monopólio natural considerar também a fidelização da concessão pelo poder concedente além do desenvolvimento da confiança do consumidor na organização. </t>
    </r>
    <r>
      <rPr>
        <sz val="11"/>
        <color rgb="FF0000FF"/>
        <rFont val="Calibri"/>
        <family val="2"/>
        <scheme val="minor"/>
      </rPr>
      <t>Para área de suporte, prestadora de serviços internos, a gestão da fidelização deve ser considerada quando as áreas clientes podem optar por realizar, elas próprias, o serviço ou contratar externamente.</t>
    </r>
  </si>
  <si>
    <t>São as comunidades do entorno ou ao longo das instalações, aglomerados subnormais da região de atuação, comunidades profissionais, comunidades de familiares de trabalhadores.</t>
  </si>
  <si>
    <t>A metodologia do ABES ESG Index pode ser utilizada como autoavaliação.</t>
  </si>
  <si>
    <t>A compensação inclui a neutralização e negativação (neutralização de impactos acumulados no ambiente).</t>
  </si>
  <si>
    <t>Sem conflito de interesses.</t>
  </si>
  <si>
    <t>Por meio de exercícios ou simulações.</t>
  </si>
  <si>
    <t xml:space="preserve">Ver glossário. </t>
  </si>
  <si>
    <t>Inclui acervo cultural</t>
  </si>
  <si>
    <t xml:space="preserve">Pilotos referem-se a testes em ambiente real controlado. </t>
  </si>
  <si>
    <t>Experimentos referem-se a aproximações da realidade por meio de prototipagem, modelagem ou simulação em ambiente que reproduz o real.</t>
  </si>
  <si>
    <t>Captados, ampliados, aplicados, disseminados e protegidos.</t>
  </si>
  <si>
    <t>Modelos como o próprio MEGSA ESG em seus diversos Níveis de maturidade.</t>
  </si>
  <si>
    <t>As competências essenciais para o êxito das estratégias são determinadas no processo de manutenção de estratégias sustentáveis (Item 2.1).</t>
  </si>
  <si>
    <t>A proteção refere-se ao acervo de padrões confidenciais e às pessoas e fornecedores detentores de competências críticas para o negócio.</t>
  </si>
  <si>
    <t xml:space="preserve">Concorrentes, organizações de referência dentro ou fora do ramo, congêneres em mercados mais desenvolvidos, associações de classe, congressos, consultorias e afins. </t>
  </si>
  <si>
    <t xml:space="preserve">O ambiente favorável inclui a disponibilização de ambientes presenciais ou virtuais de troca e discussão, ferramentas colaborativas, liberdade de acesso à internet, visitas de benchmarking, boletins técnicos, busca em acervos.  </t>
  </si>
  <si>
    <t>Concorrentes, organizações de referência dentro ou fora do ramo, congêneres em mercados mais desenvolvidos, associações de classe, congressos, consultorias e afins.</t>
  </si>
  <si>
    <t>Ver Glossário.</t>
  </si>
  <si>
    <t>O mecanismo de busca inteligente facilita a localização de informações por conjunto de palavras chaves livremente escolhidas e exibição de resultado de interesse mais provável.</t>
  </si>
  <si>
    <t>Institutos públicos ou privados, com ou sem finalidade de lucro, com expertises em campos do conhecimento complementares.</t>
  </si>
  <si>
    <t>O teor de originalidade ou novidade deve levar em conta o setor de atuação.</t>
  </si>
  <si>
    <t xml:space="preserve">O ambiente favorável inclui a disponibilização de ambientes colaborativos para favorecer a troca e discussão de ideias criativas, a liberdade de acesso à internet, visitas a centros de inovação, mutirões de criatividade, concursos e outros.  </t>
  </si>
  <si>
    <t>Por meio de engajamento, incentivo, reconhecimento.</t>
  </si>
  <si>
    <t>A análise de melhorias potenciais é tratada no Item 7.1</t>
  </si>
  <si>
    <r>
      <rPr>
        <sz val="10"/>
        <color rgb="FF0000FF"/>
        <rFont val="Calibri"/>
        <family val="2"/>
        <scheme val="minor"/>
      </rPr>
      <t xml:space="preserve">O projeto e melhoria </t>
    </r>
    <r>
      <rPr>
        <sz val="10"/>
        <color theme="1"/>
        <rFont val="Calibri"/>
        <family val="2"/>
        <scheme val="minor"/>
      </rPr>
      <t xml:space="preserve">de produtos e processos </t>
    </r>
    <r>
      <rPr>
        <sz val="10"/>
        <color rgb="FF0000FF"/>
        <rFont val="Calibri"/>
        <family val="2"/>
        <scheme val="minor"/>
      </rPr>
      <t>são tratados</t>
    </r>
    <r>
      <rPr>
        <sz val="10"/>
        <color theme="1"/>
        <rFont val="Calibri"/>
        <family val="2"/>
        <scheme val="minor"/>
      </rPr>
      <t xml:space="preserve"> no Item 7.1.</t>
    </r>
  </si>
  <si>
    <t>Os planos de melhoria da gestão são tratados em 5.1.</t>
  </si>
  <si>
    <t xml:space="preserve">O fomento de inovações pode ser medido por meio de sugestões ou experimentos. </t>
  </si>
  <si>
    <t>Inclui orçamento e metas para realização de pilotos ou experimentos.</t>
  </si>
  <si>
    <t>A tradução reside em formular ideias e hipóteses sobre os resultados esperados.</t>
  </si>
  <si>
    <t xml:space="preserve">O atendimento exclusivo e objetivo aos clientes retira valor das operações de seu atendimento as eventuais atividades relacionadas, na realidade, ao atendimento de controladores, como divulgação não solicitada de produtos, coleta de informações desnecessárias ao atendimento ou redundantes, prejudicando a qualidade do atendimento ao  cliente. </t>
  </si>
  <si>
    <t>Os aspectos são a confidencialidade, a proteção, a atualização e a integridade das informações, bem como a continuidade dos serviços de informação.</t>
  </si>
  <si>
    <t xml:space="preserve">Atividades de suporte de áreas de recursos humanos ou afins, como recrutamento &amp; seleção; integração de recém-chegados; suporte a expatriados; treinamentos profissionais, comportamentais e de cidadania; desenvolvimento de líderes; análise de perfis, feedback de desempenho; monitoramento da percepção da força de trabalho; plano de benefícios; suporte psicológico; orientação assistida (coaching); políticas de jornada e local de trabalho; controle de presença; controle de produção e outros.     </t>
  </si>
  <si>
    <t>As compensações podem incluir remuneração fixa e variável, estabilidade, pacote de benefícios oferecidos e outras vantagens.</t>
  </si>
  <si>
    <t>A mobilização inclui a atribuição de responsabilidades, a orientação (coaching), o aconselhamento de carreira, a retroalimentação (feedback) de desempenho; o reconhecimento de contribuições extraordinárias (incondicional) e o incentivo pelo alcance de metas (condicional).</t>
  </si>
  <si>
    <t>Ver item 7.1</t>
  </si>
  <si>
    <t>Para equipes de lideranças</t>
  </si>
  <si>
    <t>O grau de autonomia pode ser individual ou da equipe e considerando pareceres especializados de outras áreas.</t>
  </si>
  <si>
    <t>A estruturação das equipes pode ser avaliada pela produtividade global, operacional e administrativa.</t>
  </si>
  <si>
    <t>A competência social é determinada por aspectos comportamentais que contribuem para a aceitação no grupo social. Indivíduos socialmente competentes tendem a lidar bem com regras sociais e seus papéis em  situações diversas, a compreender com mais facilidade e reagir com empatia ao comportamento dos outros e seus estados emocionais, a estar dispostos para agir de forma coerente com as regras sociais do contexto, seu papel e a percepção do outro, a ser autoconfiantes para interagir socialmente e entender possíveis rejeições ou conflitos com naturalidade.</t>
  </si>
  <si>
    <t xml:space="preserve">A avaliação pode estar disponível no caso de recrutamento interno. </t>
  </si>
  <si>
    <t>Se a organização fizer parte da mesma controladora que a organização origem do recém-chegado, a integração cultural poderá ser abreviada.</t>
  </si>
  <si>
    <t>A composição das equipes pode ser avaliada pela retenção após período experimental, 'turnover', 'turnover de talentos', cumprimento de metas.</t>
  </si>
  <si>
    <t xml:space="preserve">O projeto ou planejamento dos processos (7.1) de forma alinhada a estratégias emergentes pode determinar novas necessidades de desenvolvimento de competências das pessoas.  </t>
  </si>
  <si>
    <t>Por exemplo, programas de treinamento na comunicação interpessoal, vivência em grupo, construção de times, trabalho em equipe, serviços de assistência psicológica e social, entre outros.</t>
  </si>
  <si>
    <t>Por exemplo: programas de orientação ou assistência jurídica, treinamento em direitos e deveres do cidadão, segurança na internet, utilização de redes sociais, funcionamento e canais da administração pública e da justiça, crédito responsável, estímulo ou apoio ao voluntariado e ética empresarial, entre outros.</t>
  </si>
  <si>
    <t xml:space="preserve">Por exemplo: programas de uso e atualização em informática, capacitação em língua estrangeira, comunicação oral e escrita, uso racional de correio eletrônico, métodos de análise e solução de problemas, apresentações eficazes, uso eficiente do tempo e trabalho administrativo completo, entre outros. </t>
  </si>
  <si>
    <t>Risco é a probabilidade ou chance de ocorrer um acidente. Perigo é uma condição ou circunstância insegura que pode causar ou contribuir para um acidente.</t>
  </si>
  <si>
    <t>Extremamente importante quando há incentivos financeiros associados à redução de acidentes ou possibilidade de qualquer demérito, exposição ou represália a acidentados pela ocorrência de acidentes.</t>
  </si>
  <si>
    <t>Por exemplo:  campanhas, canal de denúncia ou verificação de sinais físicos.</t>
  </si>
  <si>
    <t>O clima abrange o ambiente físico e social. inclui a qualidade das relações humanas interpessoais; mobilização para atuação voluntária em projetos socioambientais; liberdade de expressão e receptividade de ideias, opiniões e sugestões; confiança demonstrada pela liderança; respeito às diferenças; tolerância ao contraditório, existência de desafios; qualidade das instalações e equipamentos; flexibilidade de horário; viabilidade de trabalho remoto; mobilidade; serviços e benefícios; disponibilidade de canais de manifestação responsivos; acesso fácil à direção; qualidade das ações socioambientais; reputação da organização na sociedade; práticas de igualdade de oportunidades e outras variáveis que influenciam no bem-estar das pessoas e o seu comprometimento com a responsabilidade socioambiental individual, identificadas pela organização.</t>
  </si>
  <si>
    <t>O plano de comunicação interna voltado ao engajamento com o desenvolvimento sustentável procura desenvolver uma cultura de comprometimento com as futuras gerações.</t>
  </si>
  <si>
    <t>A responsividade de manifestação anônima deve ser por meio de comunicado público se tiver potencial de representar manifestação generalizada.</t>
  </si>
  <si>
    <t>O pronto e justo reconhecimento a contribuições de pessoas, identificadas e confirmadas como extraordinárias, i.e., além do esperado, visa a, sem procrastinação, reforçar o comportamento de alto desempenho, servir de exemplo à força de trabalho e demonstrar agradecimento formal da organização pelo feito, aumentando o engajamento geral.</t>
  </si>
  <si>
    <t>O reconhecimento pode destacar competências associadas à alta performance identificadas nas equipes. Ex. inovação, agilidade, trabalho em grupo, foco em resultados.</t>
  </si>
  <si>
    <t xml:space="preserve">Espera-se que a intensidade do reconhecimento formal a contribuições extraordinárias e o incentivo ao alcance e superação de metas sejam medidos. </t>
  </si>
  <si>
    <t xml:space="preserve">As competências de liderança relacionadas com o desenvolvimento sustentável incluem o conhecimento dos objetivos do desenvolvimento sustentável da ONU, da matriz de materialidade da organização e das exigências da organização que pratica a responsabilidade ESG, habilidade de criar valor para as partes interessadas na sua esfera de atuação e atitude ética e de cidadania exemplares, aplicando os conhecimentos na formulação de diretrizes, no planejamento e na vida pessoal. </t>
  </si>
  <si>
    <t>O planejamento inclui o mecanismo de adaptação a cenários emergentes não previstos.</t>
  </si>
  <si>
    <t>Os fatores de desempenho são também conhecidos como requisitos de desempenho. São desdobrados dos requisitos de partes interessadas. Ex.: regularidade do fornecimento, qualidade intrínseca do produto (físico), fácil acesso à organização, eficiência energética, minimização de perdas, minimização de retrabalho, renovação de redes, redução de custo.</t>
  </si>
  <si>
    <t>O termo "produtos" abrange bens, serviços, soluções, informações consolidadas ou um conjunto deles.</t>
  </si>
  <si>
    <t>Os requisitos da sociedade para os produtos e processos abrangem requisitos socioambientais e relativos à proteção dos direitos dos clientes.</t>
  </si>
  <si>
    <t>O termo "projeto" de processos pode ser entendido como planejamento dos processos.</t>
  </si>
  <si>
    <t>A busca por inovações potenciais e projetos experimentais associados são tratados no Critério 5.</t>
  </si>
  <si>
    <r>
      <rPr>
        <sz val="10"/>
        <color rgb="FF0000FF"/>
        <rFont val="Calibri"/>
        <family val="2"/>
        <scheme val="minor"/>
      </rPr>
      <t>O uso de metodologia de projeto pode incluir padrões de autoridade e formação de equipe, design, análise de riscos, construção, lançamento, capacitação dos envolvidos, implantação, acompanhamento etc. e tem por objetivo estabelecer ou atualizar os padrões para que os fatores de desempenho sejam atendidos em sua plenitude, livre de contratempos.</t>
    </r>
    <r>
      <rPr>
        <sz val="10"/>
        <color theme="1"/>
        <rFont val="Calibri"/>
        <family val="2"/>
        <scheme val="minor"/>
      </rPr>
      <t xml:space="preserve"> A definição da autoridade e papel dos líderes de projetos transversais pode ser requerida quando existir potencial para conflito de autoridade na estrutura organizacional.</t>
    </r>
  </si>
  <si>
    <t>Projetos complexos podem requerer metodologias ágeis, engenharia da confiabilidade e governança de projetos.</t>
  </si>
  <si>
    <t>Refere-se aos fatores de desempenho que influenciarão os padrões dos processos de Fornecimento (7.2).</t>
  </si>
  <si>
    <t>A avaliação de riscos deve abranger todas as dimensões que podem resultar em adversidades para a organização ou partes interessadas em decorrência do produto ou processo.</t>
  </si>
  <si>
    <t>A saúde inclui a física e a emocional.</t>
  </si>
  <si>
    <t>A segurança inclui a proteção de riscos, perigos ou perdas.</t>
  </si>
  <si>
    <t>O termo "pessoas" tem o caráter amplo, incluindo equipe de projeto, força de trabalho, usuários, comunidade e fornecedores.</t>
  </si>
  <si>
    <t>Compensação das emissões de gases do efeito estufa que não são neutralizadas no ciclo de suprimento, produção, entrega, uso pelo cliente e logística reversa de bens produzidos e de subprodutos. Os projetos devem contribuir para esse esforço.</t>
  </si>
  <si>
    <t>A qualificação pode incluir certificação, graduação de habilidade, diplomação, formatura ou similar, relacionadas aos padrões operacionais essenciais.</t>
  </si>
  <si>
    <t xml:space="preserve">A governança de projetos complexos visa a buscar garantir o seu direcionamento e controle, incluindo a responsabilização de administradores e a transparência. </t>
  </si>
  <si>
    <t>A igualdade de gênero tem o caráter amplo, incluindo equipe de projeto, força de trabalho, clientes, comunidade e fornecedores.</t>
  </si>
  <si>
    <t>O termo subprodutos abrange materiais, efluentes, resíduos, embalagens, sucatas etc. gerados no ciclo de produção, uso e disposição após o uso.</t>
  </si>
  <si>
    <t xml:space="preserve">A minimização abrange os esforços para não emitir gases do efeito estufa desde o princípio do ciclo de vida do produto ("net-zero"). </t>
  </si>
  <si>
    <t>Exemplos de métodos de análise de riscos: HACCP, FMEA, BowTie, "Momentos da verdade" e outros.</t>
  </si>
  <si>
    <t>As ferramentas de controle permitem verificar se os processos estão sendo executados dentro de parâmetros de desempenho planejados. Entre as ferramentas de controle há indicadores, listas de verificação, inspeções, auditorias, controles automáticos e outras.</t>
  </si>
  <si>
    <t>O termo "não conformidade" refere-se a falhas, perdas ou não atendimento a algum dos padrões, incluindo metas. O tratamento de não conformidade leva à identificação e tratamento das causas raízes, de modo a assegurar que não haverá novas ocorrências.</t>
  </si>
  <si>
    <t>As oportunidades podem ter origem nos métodos de investigação de inovações potenciais tratados no Critério 5.</t>
  </si>
  <si>
    <t>Inclui a cadeia de suprimentos atual e futura.</t>
  </si>
  <si>
    <t>Os fornecedores mencionados são aqueles que estão envolvidos ou que podem vir a se envolver com a cadeia de suprimentos da organização, fornecendo ou podendo vir a fornecer bens, serviços ou informações, direta ou indiretamente. Inclui-se como fornecedora, a sociedade quando outorga a extração de recursos naturais controlados, outras unidades internas da mesma empresa ou grupo empresarial em que a organização faz parte, instituições de serviços financeiros e outras.</t>
  </si>
  <si>
    <t>A seleção engloba a escolha e a contratação.</t>
  </si>
  <si>
    <t>Informações que permitam pré-qualificar requisitos mínimos, agilizando a qualificação.</t>
  </si>
  <si>
    <t xml:space="preserve">Regime de remuneração e benefícios compatíveis com o mercado. </t>
  </si>
  <si>
    <t>Inclui a inspeção de recebimento de bens, de serviços prestados e de informações.</t>
  </si>
  <si>
    <t>A qualidade do fornecimento abrange todos os fatores de desempenho.</t>
  </si>
  <si>
    <t>Inclui fornecedores de mão de obra, terceirizados, parceiros e similares, cuja força de trabalho atua em operações que compõem o produto da organização, em suas instalações ou obras.</t>
  </si>
  <si>
    <t>Ver nota anterior.</t>
  </si>
  <si>
    <t xml:space="preserve">As operações administrativas financeiras (ex.: contabilidade, contas a pagar/a receber, tesouraria, controladoria etc.) devem ser geridas como operações de suporte. Este item trata do processo de gestão econômico-financeira. </t>
  </si>
  <si>
    <t>A síntese inclui o mecanismo de adaptação a cenários emergentes não previstos.</t>
  </si>
  <si>
    <t>Os indicadores econômicos servem para avaliar a capacidade de a organização gerar valor econômico para proprietários, mantenedores ou instituidores, dividindo-se em dois grupos: de “Rentabilidade” – Exs.: giro do ativo (receita líquida dividida pelo ativo); rentabilidade do patrimônio líquido (lucro líquido dividido pelo patrimônio líquido); margem bruta (receita de vendas menos o custo dos produtos vendidos dividido pela receita de vendas); vendas (receita de vendas dividida pela receita de vendas prevista); crescimento da receita (total de vendas no período de um ano dividido pelas vendas no ano anterior). Ainda podem ser incluídos indicadores como: valor econômico agregado (EVA – lucro líquido menos custo de oportunidade do capital empregado); Margem Ebitda, geração de caixa, índice de cobertura das despesas financeiras (Ebitda dividido pelas despesas financeiras), retorno de investimentos, produtividade econômica, receitas ou despesas por unidade produzida e de execução orçamentária; e de “Atividade” – atividades que afetam a rentabilidade – Exs.:  inadimplência, prazo médio de recebimento de vendas; prazo médio de renovação de estoques; prazo médio do pagamento de compras; ciclo  financeiro (prazo médio de recebimento de vendas mais prazo médio de renovação de estoques menos prazo médio do pagamento de compras), ticket médio, evasão de rendas ou perdas.
Os indicadores  financeiros servem para avaliar a capacidade da empresa em honrar seus compromissos financeiros, dividindo-se em dois grupos: “Estrutura”  – Exs.: endividamento (passivo circulante mais exigível de longo prazo dividido pelo patrimônio líquido); composição do endividamento (passivo circulante dividido pelo passivo circulante mais exigível de longo prazo); endividamento oneroso (recursos onerosos divididos pelo passivo circulante mais exigível de longo prazo); imobilização (ativo permanente dividido pelo patrimônio líquido) e “Liquidez” – Exs.: liquidez corrente (ativo circulante dividido pelo passivo circulante); liquidez geral (ativo circulante mais realizável de longo prazo dividido pelo passivo circulante mais exigível de longo prazo), alavancagem (grau de endividamento da empresa sua capacidade de cumprir com as obrigações de longo prazo), horizonte de liquidez.</t>
  </si>
  <si>
    <t>Metas de receitas, despesas, endividamento e investimentos.</t>
  </si>
  <si>
    <t>O recolhimento tempestivo dos tributos contribui para o desenvolvimento sustentável.</t>
  </si>
  <si>
    <t>A política de concessão de créditos deve abranger todas as transações com clientes, fornecedores, força de trabalho e outros tomadores pertinentes</t>
  </si>
  <si>
    <t>Às vezes, mesmo que o sentido intrínseco do indicador seja “bom para cima” ou “bom para baixo”, o seu resultado pode ter alcançado níveis competitivos e estar atendendo níveis de requisitos de partes interessadas (RPIs) que a organização deseja manter.</t>
  </si>
  <si>
    <t>Existente: Todos os indicadores existentes que permitem avaliar o fator relativo ao quadro, não inclui indicadores novos a menos que permitam avaliar os demais fatores. Inclui todas as classes de resultados indicadas no Item. Pelo menos um indicador a mais que o Nível II por Item.</t>
  </si>
  <si>
    <t xml:space="preserve">Estratégico Existente: Todos os indicadores existentes que permitem avaliar o fator relativo ao quadro, não inclui indicadores novos. </t>
  </si>
  <si>
    <t>Parte Interessada</t>
  </si>
  <si>
    <t>A sustentabilidade econômica pode ser considerada "retorno econômico".</t>
  </si>
  <si>
    <t>As reclamações técnicas, quando procedentes, indicam não conformidades e mostram a qualidade do produto ou serviço de forma indireta, mas só devem ser utilizadas como indicador de qualidade quando a avaliação da conformidade do produto com o padrão, antes da entrega, é impraticável.</t>
  </si>
  <si>
    <t>Qualidade em produzir decisões e rumos assertivos.</t>
  </si>
  <si>
    <t>É aplicável quando os benefícios da tecnologia digital puderem conferir maior efetividade ao processo e ao seu controle.</t>
  </si>
  <si>
    <t>O escopo depende da finalidade do processo, em termos de conjuntos que devem ser alcançados pelas atividades,  como partes interessadas, mercados, segmentos, produtos, processos, riscos, acervos, estratégias ou outros.</t>
  </si>
  <si>
    <r>
      <rPr>
        <sz val="10"/>
        <rFont val="Calibri"/>
        <family val="2"/>
        <scheme val="minor"/>
      </rPr>
      <t>Indicadores de medição da</t>
    </r>
    <r>
      <rPr>
        <sz val="10"/>
        <color rgb="FF0000FF"/>
        <rFont val="Calibri"/>
        <family val="2"/>
        <scheme val="minor"/>
      </rPr>
      <t xml:space="preserve"> eficiência, eficácia ou efetividade, conforme a necessidade.</t>
    </r>
  </si>
  <si>
    <t>A medição é aplicável quando se executa muitas vezes o processo ou quando envolve muitos atores ou recursos ou quando a medição é vital para buscar assegurar o êxito das estratégias.</t>
  </si>
  <si>
    <t>pontos percentuais.</t>
  </si>
  <si>
    <t>Se o resultado estiver entre os melhores da classe considerada no setor ou mercado.</t>
  </si>
  <si>
    <t>Se o resultado estiver entre os melhores da classe considerada, no mundo ou abaixo de 3,4 falhas/milhão (6-sigma). O resultado nessa condição é considerado também estar em patamar de liderança no setor ou no mercado.</t>
  </si>
  <si>
    <t>Se não houve melhoria, a evolução deve ser considerada favorável se o nível alcançado é suficientemente competitivo ou cumprindo requisitos de parte interessada, mesmo que não seja indicador estratégico.</t>
  </si>
  <si>
    <t xml:space="preserve">Evolução para melhor significativa: há informações que demonstram mudança de patamar de desempenho por meio de apresentação de resultados anteriores ou explicações do ganho extraordinário. </t>
  </si>
  <si>
    <t>Comparáveis por meio do indicador utilizado ou por meio de outro indicador que permita avaliar a competitividade do resultado no tema.</t>
  </si>
  <si>
    <t>Organização conhecida por possuir boas práticas no tema mensurado.</t>
  </si>
  <si>
    <t>A melhoria esperada, sem especificar o nível, pode ser considerada requisito de parte interessada. Ex. "redução de acidentes".</t>
  </si>
  <si>
    <r>
      <t>Que lhes estão trazendo diferenciais competitivos evidentes</t>
    </r>
    <r>
      <rPr>
        <sz val="10"/>
        <color theme="1"/>
        <rFont val="Calibri"/>
        <family val="2"/>
      </rPr>
      <t xml:space="preserve"> </t>
    </r>
    <r>
      <rPr>
        <sz val="10"/>
        <color rgb="FF0000FF"/>
        <rFont val="Calibri"/>
        <family val="2"/>
      </rPr>
      <t xml:space="preserve">e que deveriam ser incorporadas pela organização para se manter competitiva com </t>
    </r>
    <r>
      <rPr>
        <i/>
        <sz val="10"/>
        <color rgb="FF0000FF"/>
        <rFont val="Calibri"/>
        <family val="2"/>
      </rPr>
      <t>desenvolvimento sustentável</t>
    </r>
    <r>
      <rPr>
        <sz val="10"/>
        <color rgb="FF0000FF"/>
        <rFont val="Calibri"/>
        <family val="2"/>
      </rPr>
      <t>.</t>
    </r>
  </si>
  <si>
    <r>
      <t xml:space="preserve">A </t>
    </r>
    <r>
      <rPr>
        <sz val="10"/>
        <color rgb="FF0000FF"/>
        <rFont val="Calibri"/>
        <family val="2"/>
        <scheme val="minor"/>
      </rPr>
      <t>negativação</t>
    </r>
    <r>
      <rPr>
        <sz val="10"/>
        <color theme="1"/>
        <rFont val="Calibri"/>
        <family val="2"/>
        <scheme val="minor"/>
      </rPr>
      <t xml:space="preserve"> abrange formas de retirar mais carbono da atmosfera além do necessário para neutralidade, compensando passivos anteriores próprios e de terceiros. Os projetos devem contribuir para esse esforço.</t>
    </r>
  </si>
  <si>
    <t>SNP</t>
  </si>
  <si>
    <r>
      <t xml:space="preserve">6.2 Desenvolvimento </t>
    </r>
    <r>
      <rPr>
        <sz val="10"/>
        <color rgb="FF0000CC"/>
        <rFont val="Arial"/>
        <family val="2"/>
      </rPr>
      <t>de lideranças</t>
    </r>
  </si>
  <si>
    <t>1.1</t>
  </si>
  <si>
    <t>1.1a</t>
  </si>
  <si>
    <t>1.1b</t>
  </si>
  <si>
    <t>1.2a</t>
  </si>
  <si>
    <t>1.2b</t>
  </si>
  <si>
    <t>1.3a</t>
  </si>
  <si>
    <t>1.3b</t>
  </si>
  <si>
    <t>Justificativa de não aplicabilidade</t>
  </si>
  <si>
    <t>Conf</t>
  </si>
  <si>
    <t>1.2</t>
  </si>
  <si>
    <t>1.3</t>
  </si>
  <si>
    <t>1.</t>
  </si>
  <si>
    <t>2.</t>
  </si>
  <si>
    <t>2.1</t>
  </si>
  <si>
    <r>
      <t>2.1 Manutenção</t>
    </r>
    <r>
      <rPr>
        <b/>
        <vertAlign val="superscript"/>
        <sz val="10"/>
        <color theme="1"/>
        <rFont val="Calibri"/>
        <family val="2"/>
        <scheme val="minor"/>
      </rPr>
      <t>48</t>
    </r>
    <r>
      <rPr>
        <b/>
        <sz val="10"/>
        <color theme="1"/>
        <rFont val="Calibri"/>
        <family val="2"/>
        <scheme val="minor"/>
      </rPr>
      <t xml:space="preserve"> de estratégias sustentáveis</t>
    </r>
  </si>
  <si>
    <t>2.2</t>
  </si>
  <si>
    <t>2.1a</t>
  </si>
  <si>
    <t>2.1b</t>
  </si>
  <si>
    <t>2.1c</t>
  </si>
  <si>
    <t>2.1d</t>
  </si>
  <si>
    <t>2.2a</t>
  </si>
  <si>
    <t>2.2b</t>
  </si>
  <si>
    <t>2.3</t>
  </si>
  <si>
    <t>2.3a</t>
  </si>
  <si>
    <t>2.3b</t>
  </si>
  <si>
    <t>3.</t>
  </si>
  <si>
    <t>3.1</t>
  </si>
  <si>
    <t>3.1a</t>
  </si>
  <si>
    <t>3.1b</t>
  </si>
  <si>
    <t>3.1c</t>
  </si>
  <si>
    <t>3.1d</t>
  </si>
  <si>
    <t>3.1e</t>
  </si>
  <si>
    <t>3.1f</t>
  </si>
  <si>
    <t>3.1g</t>
  </si>
  <si>
    <t>3.2</t>
  </si>
  <si>
    <t>3.2a</t>
  </si>
  <si>
    <t>3.2b</t>
  </si>
  <si>
    <t>3.2c</t>
  </si>
  <si>
    <t>3.2d</t>
  </si>
  <si>
    <r>
      <t>d) Fidelização</t>
    </r>
    <r>
      <rPr>
        <b/>
        <vertAlign val="superscript"/>
        <sz val="10"/>
        <color theme="1"/>
        <rFont val="Calibri"/>
        <family val="2"/>
        <scheme val="minor"/>
      </rPr>
      <t>114</t>
    </r>
    <r>
      <rPr>
        <b/>
        <sz val="10"/>
        <color theme="1"/>
        <rFont val="Calibri"/>
        <family val="2"/>
        <scheme val="minor"/>
      </rPr>
      <t xml:space="preserve"> de clientes </t>
    </r>
  </si>
  <si>
    <t>4.</t>
  </si>
  <si>
    <t>4.1</t>
  </si>
  <si>
    <t>4.1a</t>
  </si>
  <si>
    <t>4.1b</t>
  </si>
  <si>
    <t>4.2</t>
  </si>
  <si>
    <t>4.2a</t>
  </si>
  <si>
    <t>4.2b</t>
  </si>
  <si>
    <t>Os principais impactos adversos estão apresentados no Perfil.</t>
  </si>
  <si>
    <t>5.</t>
  </si>
  <si>
    <t>5.1</t>
  </si>
  <si>
    <t>5.1a</t>
  </si>
  <si>
    <t>5.1b</t>
  </si>
  <si>
    <t>5.2</t>
  </si>
  <si>
    <t>5.2a</t>
  </si>
  <si>
    <t>5.2b</t>
  </si>
  <si>
    <t>5.3</t>
  </si>
  <si>
    <t>5.3a</t>
  </si>
  <si>
    <t>5.3b</t>
  </si>
  <si>
    <t>6.</t>
  </si>
  <si>
    <t>6.1</t>
  </si>
  <si>
    <t>6.1a</t>
  </si>
  <si>
    <t>6.1b</t>
  </si>
  <si>
    <t>6.1c</t>
  </si>
  <si>
    <t>6.1d</t>
  </si>
  <si>
    <t>6.1e</t>
  </si>
  <si>
    <t>6.2</t>
  </si>
  <si>
    <t>6.2a</t>
  </si>
  <si>
    <t>6.2b</t>
  </si>
  <si>
    <t>6.2c</t>
  </si>
  <si>
    <t>7.</t>
  </si>
  <si>
    <t>7.1</t>
  </si>
  <si>
    <t>7.1a</t>
  </si>
  <si>
    <t>7.1b</t>
  </si>
  <si>
    <t>7.1c</t>
  </si>
  <si>
    <t>7.1d</t>
  </si>
  <si>
    <t>7.2</t>
  </si>
  <si>
    <t>7.2a</t>
  </si>
  <si>
    <t>7.2b</t>
  </si>
  <si>
    <t>7.2c</t>
  </si>
  <si>
    <t>7.2d</t>
  </si>
  <si>
    <t>7.3</t>
  </si>
  <si>
    <t>7.3a</t>
  </si>
  <si>
    <t>7.3b</t>
  </si>
  <si>
    <t>7.3c</t>
  </si>
  <si>
    <t>7.3d</t>
  </si>
  <si>
    <r>
      <t xml:space="preserve">Tem o objetivo de estabelecer os fatores de desempenho mais importantes, para produtos175 e processos primários e de suporte, a partir de requisitos relativos a clientes, </t>
    </r>
    <r>
      <rPr>
        <b/>
        <sz val="10"/>
        <color rgb="FF0000CC"/>
        <rFont val="Calibri"/>
        <family val="2"/>
        <scheme val="minor"/>
      </rPr>
      <t xml:space="preserve">da sociedade176, de </t>
    </r>
    <r>
      <rPr>
        <b/>
        <sz val="10"/>
        <color theme="1"/>
        <rFont val="Calibri"/>
        <family val="2"/>
        <scheme val="minor"/>
      </rPr>
      <t>outras partes interessadas e áreas internas, de melhorias dos processos e de desdobramentos de estratégias.</t>
    </r>
  </si>
  <si>
    <t>%LV Resp</t>
  </si>
  <si>
    <t>%LV Atnd Méd</t>
  </si>
  <si>
    <t>ABES</t>
  </si>
  <si>
    <t>33.945.015/0001-81</t>
  </si>
  <si>
    <t>Lista de Verificação pelo MEGSA ESG 2023</t>
  </si>
  <si>
    <t>PGs Resp</t>
  </si>
  <si>
    <t>PGs Atend</t>
  </si>
  <si>
    <t>Quadro Geral de Progresso</t>
  </si>
  <si>
    <t>Controle de versão
(Ajustes feitos)</t>
  </si>
  <si>
    <r>
      <rPr>
        <sz val="10"/>
        <color rgb="FF0000FF"/>
        <rFont val="Calibri"/>
        <family val="2"/>
        <scheme val="minor"/>
      </rPr>
      <t xml:space="preserve">Indicadores associados à visão e/ou missão crítica, objeto social, podendo incluir indicadores relativos a anseios de
partes interessadas mais importantes. </t>
    </r>
    <r>
      <rPr>
        <sz val="10"/>
        <color theme="1"/>
        <rFont val="Calibri"/>
        <family val="2"/>
        <scheme val="minor"/>
      </rPr>
      <t>Além desses indicadores, a organização poderá definir outros indicadores
específicos para monitorar estratégias (ver 2.1d) e podem até serem os mesmos.</t>
    </r>
  </si>
  <si>
    <t>Se for necessária correção e for a última versão disponível em 
www.pnqs.com.br, aba ciclo 2023, favor reportar o problema para ajuda@compumax.com.br</t>
  </si>
  <si>
    <r>
      <t xml:space="preserve">Tem os objetivos de analisar e estabelecer as mudanças73 </t>
    </r>
    <r>
      <rPr>
        <b/>
        <sz val="10"/>
        <color rgb="FF0000CC"/>
        <rFont val="Calibri"/>
        <family val="2"/>
        <scheme val="minor"/>
      </rPr>
      <t xml:space="preserve">tempestivas necessárias </t>
    </r>
    <r>
      <rPr>
        <b/>
        <sz val="10"/>
        <color theme="1"/>
        <rFont val="Calibri"/>
        <family val="2"/>
        <scheme val="minor"/>
      </rPr>
      <t>mais importantes  para o êxito das estratégias, tanto nos processos quanto na gestão.</t>
    </r>
  </si>
  <si>
    <r>
      <t xml:space="preserve">As manifestações adversas recebidas nos canais, definidas com nível de gravidade elevado, devem ser
</t>
    </r>
    <r>
      <rPr>
        <b/>
        <sz val="11"/>
        <color rgb="FF0000FF"/>
        <rFont val="Calibri"/>
        <family val="2"/>
        <scheme val="minor"/>
      </rPr>
      <t>conhecidas e</t>
    </r>
    <r>
      <rPr>
        <b/>
        <sz val="11"/>
        <color theme="1"/>
        <rFont val="Calibri"/>
        <family val="2"/>
        <scheme val="minor"/>
      </rPr>
      <t xml:space="preserve"> acompanhadas tempestivamente pela direção. </t>
    </r>
  </si>
  <si>
    <r>
      <rPr>
        <b/>
        <sz val="11"/>
        <color rgb="FF0000FF"/>
        <rFont val="Calibri"/>
        <family val="2"/>
        <scheme val="minor"/>
      </rPr>
      <t>A</t>
    </r>
    <r>
      <rPr>
        <b/>
        <sz val="11"/>
        <rFont val="Calibri"/>
        <family val="2"/>
        <scheme val="minor"/>
      </rPr>
      <t xml:space="preserve"> </t>
    </r>
    <r>
      <rPr>
        <b/>
        <sz val="11"/>
        <color rgb="FF0000FF"/>
        <rFont val="Calibri"/>
        <family val="2"/>
        <scheme val="minor"/>
      </rPr>
      <t>comunicação</t>
    </r>
    <r>
      <rPr>
        <b/>
        <sz val="11"/>
        <rFont val="Calibri"/>
        <family val="2"/>
        <scheme val="minor"/>
      </rPr>
      <t xml:space="preserve"> institucional deve permitir e monitorar a retroalimentação do público alcançado pelas mensagens.</t>
    </r>
  </si>
  <si>
    <t/>
  </si>
  <si>
    <t>B</t>
  </si>
  <si>
    <t>A Lista de Verificação foi extraída do documento "Critérios MEGSA ESG PNQS 2023', em que há instruções de preenchimento.
Os números que aparecem ao lado de palavras do texto referem-se à notas de rodapé do documento citado e estão reproduzidas na aba "Notas de rodapé" desta planilha.
Usar a senha "/" para desproteger campos protegidos nas Abas de 1 a 7, se for conveniente. Se for proteger novamente usar a mesma senha "/". A garantia contra falhas é perdida se houver modificações de cálculo ou na senha.</t>
  </si>
  <si>
    <r>
      <t xml:space="preserve">Os anseios de redes de organizações ou de pessoas da esfera de influência da organização devem ser </t>
    </r>
    <r>
      <rPr>
        <b/>
        <sz val="11"/>
        <color rgb="FF0000CC"/>
        <rFont val="Calibri"/>
        <family val="2"/>
        <scheme val="minor"/>
      </rPr>
      <t>considerados</t>
    </r>
    <r>
      <rPr>
        <b/>
        <sz val="11"/>
        <color theme="1"/>
        <rFont val="Calibri"/>
        <family val="2"/>
        <scheme val="minor"/>
      </rPr>
      <t>.</t>
    </r>
  </si>
  <si>
    <r>
      <t xml:space="preserve">LV </t>
    </r>
    <r>
      <rPr>
        <b/>
        <sz val="12"/>
        <color rgb="FF0000FF"/>
        <rFont val="Calibri"/>
        <family val="2"/>
        <scheme val="minor"/>
      </rPr>
      <t>v5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</si>
</sst>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6"/>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b/>
      <sz val="7"/>
      <color theme="1"/>
      <name val="Calibri"/>
      <family val="2"/>
      <scheme val="minor"/>
    </font>
    <font>
      <b/>
      <sz val="11"/>
      <color rgb="FF0000CC"/>
      <name val="Calibri"/>
      <family val="2"/>
      <scheme val="minor"/>
    </font>
    <font>
      <sz val="10"/>
      <color rgb="FF0000CC"/>
      <name val="Calibri"/>
      <family val="2"/>
      <scheme val="minor"/>
    </font>
    <font>
      <b/>
      <sz val="12"/>
      <color theme="1"/>
      <name val="Calibri"/>
      <family val="2"/>
      <scheme val="minor"/>
    </font>
    <font>
      <sz val="5"/>
      <color theme="1"/>
      <name val="Calibri"/>
      <family val="2"/>
      <scheme val="minor"/>
    </font>
    <font>
      <sz val="9"/>
      <color indexed="81"/>
      <name val="Tahoma"/>
      <family val="2"/>
    </font>
    <font>
      <sz val="9"/>
      <color indexed="81"/>
      <name val="Arial"/>
      <family val="2"/>
    </font>
    <font>
      <sz val="10"/>
      <color indexed="81"/>
      <name val="Tahoma"/>
      <family val="2"/>
    </font>
    <font>
      <sz val="9"/>
      <color rgb="FF0000CC"/>
      <name val="Calibri"/>
      <family val="2"/>
      <scheme val="minor"/>
    </font>
    <font>
      <sz val="9"/>
      <color rgb="FF0000CC"/>
      <name val="Arial"/>
      <family val="2"/>
    </font>
    <font>
      <sz val="10"/>
      <color rgb="FF0000CC"/>
      <name val="Arial"/>
      <family val="2"/>
    </font>
    <font>
      <b/>
      <sz val="10"/>
      <name val="Calibri"/>
      <family val="2"/>
      <scheme val="minor"/>
    </font>
    <font>
      <sz val="10"/>
      <color indexed="81"/>
      <name val="Arial"/>
      <family val="2"/>
    </font>
    <font>
      <b/>
      <sz val="16"/>
      <name val="Calibri"/>
      <family val="2"/>
      <scheme val="minor"/>
    </font>
    <font>
      <b/>
      <sz val="16"/>
      <color theme="1"/>
      <name val="Calibri"/>
      <family val="2"/>
      <scheme val="minor"/>
    </font>
    <font>
      <b/>
      <sz val="16"/>
      <color rgb="FF0000CC"/>
      <name val="Calibri"/>
      <family val="2"/>
      <scheme val="minor"/>
    </font>
    <font>
      <b/>
      <sz val="16"/>
      <color rgb="FF0000CC"/>
      <name val="Arial"/>
      <family val="2"/>
    </font>
    <font>
      <b/>
      <sz val="14"/>
      <color theme="1"/>
      <name val="Calibri"/>
      <family val="2"/>
      <scheme val="minor"/>
    </font>
    <font>
      <sz val="8"/>
      <color rgb="FF0000CC"/>
      <name val="Calibri"/>
      <family val="2"/>
      <scheme val="minor"/>
    </font>
    <font>
      <b/>
      <sz val="9"/>
      <color rgb="FF0000CC"/>
      <name val="Calibri"/>
      <family val="2"/>
      <scheme val="minor"/>
    </font>
    <font>
      <sz val="9"/>
      <color theme="1"/>
      <name val="Calibri"/>
      <family val="2"/>
      <scheme val="minor"/>
    </font>
    <font>
      <i/>
      <sz val="9"/>
      <color theme="1"/>
      <name val="Calibri"/>
      <family val="2"/>
      <scheme val="minor"/>
    </font>
    <font>
      <sz val="10"/>
      <name val="Calibri"/>
      <family val="2"/>
      <scheme val="minor"/>
    </font>
    <font>
      <b/>
      <sz val="10"/>
      <color rgb="FF0000CC"/>
      <name val="Calibri"/>
      <family val="2"/>
      <scheme val="minor"/>
    </font>
    <font>
      <b/>
      <sz val="6"/>
      <color rgb="FF0000CC"/>
      <name val="Calibri"/>
      <family val="2"/>
      <scheme val="minor"/>
    </font>
    <font>
      <sz val="11"/>
      <color rgb="FF0000CC"/>
      <name val="Arial"/>
      <family val="2"/>
    </font>
    <font>
      <b/>
      <sz val="11"/>
      <name val="Calibri"/>
      <family val="2"/>
      <scheme val="minor"/>
    </font>
    <font>
      <b/>
      <sz val="10"/>
      <color theme="1"/>
      <name val="Arial"/>
      <family val="2"/>
    </font>
    <font>
      <b/>
      <sz val="10"/>
      <color rgb="FF000000"/>
      <name val="Arial"/>
      <family val="2"/>
    </font>
    <font>
      <sz val="9"/>
      <color rgb="FF000000"/>
      <name val="Arial"/>
      <family val="2"/>
    </font>
    <font>
      <b/>
      <sz val="6"/>
      <color theme="1"/>
      <name val="Calibri"/>
      <family val="2"/>
      <scheme val="minor"/>
    </font>
    <font>
      <sz val="8"/>
      <name val="Calibri"/>
      <family val="2"/>
      <scheme val="minor"/>
    </font>
    <font>
      <sz val="7"/>
      <name val="Calibri"/>
      <family val="2"/>
      <scheme val="minor"/>
    </font>
    <font>
      <sz val="6"/>
      <name val="Calibri"/>
      <family val="2"/>
      <scheme val="minor"/>
    </font>
    <font>
      <b/>
      <sz val="9"/>
      <color theme="1"/>
      <name val="Calibri"/>
      <family val="2"/>
      <scheme val="minor"/>
    </font>
    <font>
      <sz val="11"/>
      <color rgb="FF0000CC"/>
      <name val="Calibri"/>
      <family val="2"/>
      <scheme val="minor"/>
    </font>
    <font>
      <sz val="10"/>
      <color rgb="FF000000"/>
      <name val="Arial"/>
      <family val="2"/>
    </font>
    <font>
      <sz val="10"/>
      <color theme="1"/>
      <name val="Arial"/>
      <family val="2"/>
    </font>
    <font>
      <sz val="11"/>
      <color theme="2"/>
      <name val="Calibri"/>
      <family val="2"/>
      <scheme val="minor"/>
    </font>
    <font>
      <sz val="9"/>
      <color indexed="81"/>
      <name val="Segoe UI"/>
      <family val="2"/>
    </font>
    <font>
      <b/>
      <sz val="11"/>
      <color rgb="FF0000FF"/>
      <name val="Calibri"/>
      <family val="2"/>
    </font>
    <font>
      <b/>
      <sz val="11"/>
      <color theme="1"/>
      <name val="Calibri"/>
      <family val="2"/>
    </font>
    <font>
      <b/>
      <sz val="11"/>
      <color rgb="FF0000CC"/>
      <name val="Calibri"/>
      <family val="2"/>
    </font>
    <font>
      <b/>
      <sz val="10"/>
      <color rgb="FF0000FF"/>
      <name val="Arial"/>
      <family val="2"/>
    </font>
    <font>
      <sz val="9"/>
      <color rgb="FF0000FF"/>
      <name val="Arial"/>
      <family val="2"/>
    </font>
    <font>
      <sz val="9"/>
      <color theme="1"/>
      <name val="Arial"/>
      <family val="2"/>
    </font>
    <font>
      <sz val="10"/>
      <color rgb="FF0000FF"/>
      <name val="Calibri"/>
      <family val="2"/>
      <scheme val="minor"/>
    </font>
    <font>
      <sz val="11"/>
      <color rgb="FF0000FF"/>
      <name val="Calibri"/>
      <family val="2"/>
      <scheme val="minor"/>
    </font>
    <font>
      <sz val="10"/>
      <color theme="1"/>
      <name val="Calibri"/>
      <family val="2"/>
    </font>
    <font>
      <sz val="10"/>
      <color rgb="FF0000FF"/>
      <name val="Calibri"/>
      <family val="2"/>
    </font>
    <font>
      <i/>
      <sz val="10"/>
      <color rgb="FF0000FF"/>
      <name val="Calibri"/>
      <family val="2"/>
    </font>
    <font>
      <b/>
      <sz val="10"/>
      <color indexed="81"/>
      <name val="Arial"/>
      <family val="2"/>
    </font>
    <font>
      <i/>
      <sz val="11"/>
      <color theme="1"/>
      <name val="Calibri"/>
      <family val="2"/>
      <scheme val="minor"/>
    </font>
    <font>
      <b/>
      <vertAlign val="superscript"/>
      <sz val="10"/>
      <color theme="1"/>
      <name val="Calibri"/>
      <family val="2"/>
      <scheme val="minor"/>
    </font>
    <font>
      <b/>
      <sz val="12"/>
      <color rgb="FF0000FF"/>
      <name val="Calibri"/>
      <family val="2"/>
      <scheme val="minor"/>
    </font>
    <font>
      <b/>
      <sz val="11"/>
      <color rgb="FF0000FF"/>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D9D9D9"/>
        <bgColor indexed="64"/>
      </patternFill>
    </fill>
    <fill>
      <patternFill patternType="solid">
        <fgColor rgb="FFE0E0E0"/>
        <bgColor indexed="64"/>
      </patternFill>
    </fill>
    <fill>
      <patternFill patternType="solid">
        <fgColor rgb="FFEFEFEF"/>
        <bgColor indexed="64"/>
      </patternFill>
    </fill>
    <fill>
      <patternFill patternType="solid">
        <fgColor theme="0"/>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291">
    <xf numFmtId="0" fontId="0" fillId="0" borderId="0" xfId="0"/>
    <xf numFmtId="0" fontId="18" fillId="0" borderId="0" xfId="0" applyFont="1" applyAlignment="1">
      <alignment horizontal="center" vertical="center"/>
    </xf>
    <xf numFmtId="0" fontId="21" fillId="0" borderId="10" xfId="0" applyFont="1" applyBorder="1" applyAlignment="1">
      <alignment horizontal="center" vertical="center"/>
    </xf>
    <xf numFmtId="0" fontId="0" fillId="33" borderId="0" xfId="0" applyFill="1"/>
    <xf numFmtId="0" fontId="16" fillId="33" borderId="0" xfId="0" applyFont="1" applyFill="1"/>
    <xf numFmtId="0" fontId="21" fillId="33" borderId="10" xfId="0" applyFont="1" applyFill="1" applyBorder="1" applyAlignment="1">
      <alignment horizontal="center" vertical="center"/>
    </xf>
    <xf numFmtId="0" fontId="18" fillId="33" borderId="10" xfId="0" applyFont="1" applyFill="1" applyBorder="1" applyAlignment="1">
      <alignment horizontal="center" vertical="center"/>
    </xf>
    <xf numFmtId="0" fontId="26" fillId="0" borderId="0" xfId="0" applyFont="1" applyAlignment="1">
      <alignment horizontal="center" vertical="center"/>
    </xf>
    <xf numFmtId="0" fontId="22" fillId="34" borderId="10" xfId="0" applyFont="1" applyFill="1" applyBorder="1" applyAlignment="1">
      <alignment horizontal="center" vertical="center"/>
    </xf>
    <xf numFmtId="0" fontId="33" fillId="34" borderId="10" xfId="0" applyFont="1" applyFill="1" applyBorder="1" applyAlignment="1">
      <alignment horizontal="center" vertical="center" wrapText="1"/>
    </xf>
    <xf numFmtId="0" fontId="18" fillId="0" borderId="10" xfId="0" applyFont="1" applyBorder="1" applyAlignment="1">
      <alignment horizontal="center" vertical="center"/>
    </xf>
    <xf numFmtId="0" fontId="18" fillId="34" borderId="13" xfId="0" applyFont="1" applyFill="1" applyBorder="1" applyAlignment="1">
      <alignment horizontal="center" vertical="center"/>
    </xf>
    <xf numFmtId="0" fontId="18" fillId="0" borderId="12" xfId="0" applyFont="1" applyBorder="1" applyAlignment="1">
      <alignment horizontal="center" vertical="center"/>
    </xf>
    <xf numFmtId="0" fontId="21" fillId="0" borderId="12" xfId="0" applyFont="1" applyBorder="1" applyAlignment="1">
      <alignment horizontal="center" vertical="center"/>
    </xf>
    <xf numFmtId="0" fontId="18" fillId="34" borderId="15" xfId="0" applyFont="1" applyFill="1" applyBorder="1" applyAlignment="1">
      <alignment horizontal="center" vertical="center"/>
    </xf>
    <xf numFmtId="0" fontId="21" fillId="34" borderId="15" xfId="0" applyFont="1" applyFill="1" applyBorder="1" applyAlignment="1">
      <alignment horizontal="center" vertical="center"/>
    </xf>
    <xf numFmtId="0" fontId="18" fillId="33" borderId="11" xfId="0" applyFont="1" applyFill="1" applyBorder="1" applyAlignment="1">
      <alignment horizontal="center" vertical="center"/>
    </xf>
    <xf numFmtId="0" fontId="21" fillId="33" borderId="11" xfId="0" applyFont="1" applyFill="1" applyBorder="1" applyAlignment="1">
      <alignment horizontal="center" vertical="center"/>
    </xf>
    <xf numFmtId="0" fontId="18" fillId="33" borderId="12" xfId="0" applyFont="1" applyFill="1" applyBorder="1" applyAlignment="1">
      <alignment horizontal="center" vertical="center"/>
    </xf>
    <xf numFmtId="0" fontId="21" fillId="33" borderId="12" xfId="0" applyFont="1" applyFill="1" applyBorder="1" applyAlignment="1">
      <alignment horizontal="center" vertical="center"/>
    </xf>
    <xf numFmtId="0" fontId="18" fillId="33" borderId="16" xfId="0" applyFont="1" applyFill="1" applyBorder="1" applyAlignment="1">
      <alignment horizontal="center" vertical="center"/>
    </xf>
    <xf numFmtId="0" fontId="21" fillId="33" borderId="16" xfId="0" applyFont="1" applyFill="1" applyBorder="1" applyAlignment="1">
      <alignment horizontal="center" vertical="center"/>
    </xf>
    <xf numFmtId="0" fontId="0" fillId="0" borderId="16" xfId="0" applyBorder="1"/>
    <xf numFmtId="0" fontId="21" fillId="0" borderId="11" xfId="0" applyFont="1" applyBorder="1" applyAlignment="1">
      <alignment horizontal="center" vertical="center"/>
    </xf>
    <xf numFmtId="0" fontId="37" fillId="34" borderId="15" xfId="0" applyFont="1" applyFill="1" applyBorder="1" applyAlignment="1">
      <alignment horizontal="center" vertical="center"/>
    </xf>
    <xf numFmtId="0" fontId="37" fillId="34" borderId="15" xfId="0" applyFont="1" applyFill="1" applyBorder="1" applyAlignment="1" applyProtection="1">
      <alignment horizontal="center" vertical="center" wrapText="1"/>
      <protection locked="0"/>
    </xf>
    <xf numFmtId="0" fontId="37" fillId="0" borderId="12" xfId="0" applyFont="1" applyBorder="1" applyAlignment="1" applyProtection="1">
      <alignment horizontal="center" vertical="center" wrapText="1"/>
      <protection locked="0"/>
    </xf>
    <xf numFmtId="0" fontId="37" fillId="0" borderId="10" xfId="0" applyFont="1" applyBorder="1" applyAlignment="1">
      <alignment horizontal="center" vertical="center"/>
    </xf>
    <xf numFmtId="0" fontId="37" fillId="0" borderId="16" xfId="0" applyFont="1" applyBorder="1" applyAlignment="1" applyProtection="1">
      <alignment horizontal="center" vertical="center" wrapText="1"/>
      <protection locked="0"/>
    </xf>
    <xf numFmtId="0" fontId="37" fillId="0" borderId="12" xfId="0" applyFont="1" applyBorder="1" applyAlignment="1">
      <alignment horizontal="center" vertical="center"/>
    </xf>
    <xf numFmtId="0" fontId="37" fillId="0" borderId="11" xfId="0" applyFont="1" applyBorder="1" applyAlignment="1">
      <alignment horizontal="center" vertical="center"/>
    </xf>
    <xf numFmtId="0" fontId="37" fillId="0" borderId="16" xfId="0" applyFont="1" applyBorder="1" applyAlignment="1">
      <alignment horizontal="center" vertical="center"/>
    </xf>
    <xf numFmtId="0" fontId="37" fillId="33" borderId="12" xfId="0" applyFont="1" applyFill="1" applyBorder="1" applyAlignment="1" applyProtection="1">
      <alignment horizontal="center" vertical="center" wrapText="1"/>
      <protection locked="0"/>
    </xf>
    <xf numFmtId="0" fontId="36" fillId="0" borderId="10" xfId="0" applyFont="1" applyBorder="1" applyAlignment="1">
      <alignment horizontal="center" vertical="center"/>
    </xf>
    <xf numFmtId="0" fontId="36" fillId="0" borderId="0" xfId="0" applyFont="1" applyAlignment="1">
      <alignment horizontal="center" vertical="center"/>
    </xf>
    <xf numFmtId="0" fontId="35" fillId="33" borderId="17" xfId="0" applyFont="1" applyFill="1" applyBorder="1" applyAlignment="1">
      <alignment horizontal="center" vertical="center"/>
    </xf>
    <xf numFmtId="0" fontId="35" fillId="34" borderId="15" xfId="0" applyFont="1" applyFill="1" applyBorder="1" applyAlignment="1">
      <alignment horizontal="center" vertical="center"/>
    </xf>
    <xf numFmtId="0" fontId="38" fillId="34" borderId="15" xfId="0" applyFont="1" applyFill="1" applyBorder="1" applyAlignment="1" applyProtection="1">
      <alignment horizontal="center" vertical="center"/>
      <protection locked="0"/>
    </xf>
    <xf numFmtId="0" fontId="38" fillId="0" borderId="12" xfId="0" applyFont="1" applyBorder="1" applyAlignment="1" applyProtection="1">
      <alignment horizontal="center" vertical="center"/>
      <protection locked="0"/>
    </xf>
    <xf numFmtId="0" fontId="35" fillId="0" borderId="11" xfId="0" applyFont="1" applyBorder="1" applyAlignment="1">
      <alignment horizontal="center" vertical="center"/>
    </xf>
    <xf numFmtId="0" fontId="38" fillId="0" borderId="10" xfId="0" applyFont="1" applyBorder="1" applyAlignment="1" applyProtection="1">
      <alignment horizontal="center" vertical="center"/>
      <protection locked="0"/>
    </xf>
    <xf numFmtId="0" fontId="37" fillId="34" borderId="10" xfId="0" applyFont="1" applyFill="1" applyBorder="1" applyAlignment="1">
      <alignment horizontal="center" vertical="center"/>
    </xf>
    <xf numFmtId="0" fontId="39" fillId="34" borderId="11" xfId="0" applyFont="1" applyFill="1" applyBorder="1" applyAlignment="1">
      <alignment horizontal="center" vertical="center"/>
    </xf>
    <xf numFmtId="0" fontId="25" fillId="34" borderId="10" xfId="0" applyFont="1" applyFill="1" applyBorder="1" applyAlignment="1">
      <alignment horizontal="center" vertical="center"/>
    </xf>
    <xf numFmtId="0" fontId="18" fillId="34" borderId="10" xfId="0" applyFont="1" applyFill="1" applyBorder="1" applyAlignment="1">
      <alignment horizontal="center" vertical="center"/>
    </xf>
    <xf numFmtId="0" fontId="37" fillId="33" borderId="16" xfId="0" applyFont="1" applyFill="1" applyBorder="1" applyAlignment="1" applyProtection="1">
      <alignment horizontal="center" vertical="center" wrapText="1"/>
      <protection locked="0"/>
    </xf>
    <xf numFmtId="9" fontId="41" fillId="34" borderId="15" xfId="43" applyFont="1" applyFill="1" applyBorder="1" applyAlignment="1">
      <alignment horizontal="center" vertical="center"/>
    </xf>
    <xf numFmtId="0" fontId="0" fillId="33" borderId="0" xfId="0" applyFill="1" applyAlignment="1">
      <alignment horizontal="right"/>
    </xf>
    <xf numFmtId="0" fontId="0" fillId="0" borderId="0" xfId="0" applyAlignment="1">
      <alignment horizontal="right"/>
    </xf>
    <xf numFmtId="0" fontId="0" fillId="35" borderId="10" xfId="0" applyFill="1" applyBorder="1"/>
    <xf numFmtId="0" fontId="0" fillId="35" borderId="10" xfId="0" applyFill="1" applyBorder="1" applyAlignment="1">
      <alignment horizontal="right"/>
    </xf>
    <xf numFmtId="0" fontId="20" fillId="35" borderId="10" xfId="0" applyFont="1" applyFill="1" applyBorder="1"/>
    <xf numFmtId="0" fontId="20" fillId="0" borderId="16" xfId="0" applyFont="1" applyBorder="1"/>
    <xf numFmtId="0" fontId="0" fillId="33" borderId="10" xfId="0" applyFill="1" applyBorder="1"/>
    <xf numFmtId="0" fontId="19" fillId="33" borderId="10" xfId="0" applyFont="1" applyFill="1" applyBorder="1"/>
    <xf numFmtId="1" fontId="19" fillId="33" borderId="10" xfId="43" applyNumberFormat="1" applyFont="1" applyFill="1" applyBorder="1"/>
    <xf numFmtId="9" fontId="19" fillId="33" borderId="10" xfId="43" applyFont="1" applyFill="1" applyBorder="1"/>
    <xf numFmtId="0" fontId="43" fillId="33" borderId="0" xfId="0" applyFont="1" applyFill="1" applyAlignment="1">
      <alignment horizontal="right"/>
    </xf>
    <xf numFmtId="0" fontId="23" fillId="0" borderId="10" xfId="0" applyFont="1" applyBorder="1" applyAlignment="1" applyProtection="1">
      <alignment horizontal="center" vertical="center"/>
      <protection locked="0"/>
    </xf>
    <xf numFmtId="0" fontId="0" fillId="0" borderId="0" xfId="0" applyProtection="1">
      <protection locked="0"/>
    </xf>
    <xf numFmtId="0" fontId="0" fillId="0" borderId="0" xfId="0" applyAlignment="1" applyProtection="1">
      <alignment horizontal="right"/>
      <protection locked="0"/>
    </xf>
    <xf numFmtId="0" fontId="18" fillId="0" borderId="0" xfId="0" applyFont="1" applyAlignment="1" applyProtection="1">
      <alignment horizontal="center" vertical="center"/>
      <protection locked="0"/>
    </xf>
    <xf numFmtId="0" fontId="36" fillId="0" borderId="0" xfId="0" applyFont="1" applyAlignment="1" applyProtection="1">
      <alignment horizontal="center" vertical="center"/>
      <protection locked="0"/>
    </xf>
    <xf numFmtId="0" fontId="33" fillId="34" borderId="13" xfId="0" applyFont="1" applyFill="1" applyBorder="1" applyAlignment="1">
      <alignment horizontal="center" vertical="center" wrapText="1"/>
    </xf>
    <xf numFmtId="0" fontId="25" fillId="33" borderId="0" xfId="0" applyFont="1" applyFill="1" applyAlignment="1">
      <alignment horizontal="left"/>
    </xf>
    <xf numFmtId="0" fontId="22" fillId="34" borderId="13" xfId="0" applyFont="1" applyFill="1" applyBorder="1" applyAlignment="1">
      <alignment horizontal="center" vertical="center"/>
    </xf>
    <xf numFmtId="0" fontId="22" fillId="34" borderId="15" xfId="0" applyFont="1" applyFill="1" applyBorder="1" applyAlignment="1">
      <alignment horizontal="center" vertical="center"/>
    </xf>
    <xf numFmtId="0" fontId="33" fillId="34" borderId="15" xfId="0" applyFont="1" applyFill="1" applyBorder="1" applyAlignment="1">
      <alignment horizontal="center" vertical="center" wrapText="1"/>
    </xf>
    <xf numFmtId="0" fontId="16" fillId="34" borderId="11" xfId="0" applyFont="1" applyFill="1" applyBorder="1" applyAlignment="1">
      <alignment horizontal="center" vertical="center"/>
    </xf>
    <xf numFmtId="0" fontId="50" fillId="37" borderId="10" xfId="0" applyFont="1" applyFill="1" applyBorder="1" applyAlignment="1">
      <alignment horizontal="justify" vertical="center" wrapText="1"/>
    </xf>
    <xf numFmtId="0" fontId="49" fillId="38" borderId="11" xfId="0" applyFont="1" applyFill="1" applyBorder="1" applyAlignment="1">
      <alignment horizontal="justify" vertical="center" wrapText="1"/>
    </xf>
    <xf numFmtId="0" fontId="50" fillId="37" borderId="10" xfId="0" applyFont="1" applyFill="1" applyBorder="1" applyAlignment="1">
      <alignment horizontal="right" vertical="center" wrapText="1"/>
    </xf>
    <xf numFmtId="0" fontId="50" fillId="36" borderId="10" xfId="0" applyFont="1" applyFill="1" applyBorder="1" applyAlignment="1">
      <alignment horizontal="justify" vertical="center" wrapText="1"/>
    </xf>
    <xf numFmtId="9" fontId="23" fillId="33" borderId="10" xfId="43" applyFont="1" applyFill="1" applyBorder="1" applyAlignment="1">
      <alignment horizontal="center" vertical="center"/>
    </xf>
    <xf numFmtId="9" fontId="54" fillId="34" borderId="10" xfId="43" applyFont="1" applyFill="1" applyBorder="1" applyAlignment="1">
      <alignment horizontal="center" vertical="center"/>
    </xf>
    <xf numFmtId="0" fontId="25" fillId="34" borderId="22" xfId="0" applyFont="1" applyFill="1" applyBorder="1" applyAlignment="1">
      <alignment horizontal="center" vertical="center"/>
    </xf>
    <xf numFmtId="0" fontId="16" fillId="34" borderId="22" xfId="0" applyFont="1" applyFill="1" applyBorder="1" applyAlignment="1">
      <alignment horizontal="center" vertical="center"/>
    </xf>
    <xf numFmtId="0" fontId="48" fillId="34" borderId="15" xfId="0" applyFont="1" applyFill="1" applyBorder="1" applyAlignment="1">
      <alignment horizontal="center" vertical="center" wrapText="1"/>
    </xf>
    <xf numFmtId="0" fontId="16" fillId="34" borderId="17" xfId="0" applyFont="1" applyFill="1" applyBorder="1" applyAlignment="1">
      <alignment horizontal="center" vertical="center"/>
    </xf>
    <xf numFmtId="0" fontId="25" fillId="34" borderId="15" xfId="0" applyFont="1" applyFill="1" applyBorder="1" applyAlignment="1">
      <alignment horizontal="center" vertical="center"/>
    </xf>
    <xf numFmtId="0" fontId="35" fillId="33" borderId="22" xfId="0" applyFont="1" applyFill="1" applyBorder="1" applyAlignment="1">
      <alignment horizontal="center" vertical="center"/>
    </xf>
    <xf numFmtId="0" fontId="37" fillId="34" borderId="12" xfId="0" applyFont="1" applyFill="1" applyBorder="1" applyAlignment="1">
      <alignment horizontal="center" vertical="center" wrapText="1"/>
    </xf>
    <xf numFmtId="0" fontId="18" fillId="34" borderId="16" xfId="0" applyFont="1" applyFill="1" applyBorder="1" applyAlignment="1">
      <alignment horizontal="center" vertical="center"/>
    </xf>
    <xf numFmtId="0" fontId="21" fillId="34" borderId="16" xfId="0" applyFont="1" applyFill="1" applyBorder="1" applyAlignment="1">
      <alignment horizontal="center" vertical="center"/>
    </xf>
    <xf numFmtId="0" fontId="18" fillId="34" borderId="11" xfId="0" applyFont="1" applyFill="1" applyBorder="1" applyAlignment="1">
      <alignment horizontal="center" vertical="center"/>
    </xf>
    <xf numFmtId="0" fontId="21" fillId="34" borderId="11" xfId="0" applyFont="1" applyFill="1" applyBorder="1" applyAlignment="1">
      <alignment horizontal="center" vertical="center"/>
    </xf>
    <xf numFmtId="0" fontId="38" fillId="34" borderId="10" xfId="0" applyFont="1" applyFill="1" applyBorder="1" applyAlignment="1">
      <alignment horizontal="center" vertical="center"/>
    </xf>
    <xf numFmtId="0" fontId="37" fillId="34" borderId="16" xfId="0" applyFont="1" applyFill="1" applyBorder="1" applyAlignment="1">
      <alignment horizontal="center" vertical="center"/>
    </xf>
    <xf numFmtId="0" fontId="18" fillId="34" borderId="20" xfId="0" applyFont="1" applyFill="1" applyBorder="1" applyAlignment="1">
      <alignment horizontal="center" vertical="center"/>
    </xf>
    <xf numFmtId="0" fontId="18" fillId="0" borderId="15" xfId="0" applyFont="1" applyBorder="1" applyAlignment="1">
      <alignment horizontal="center" vertical="center"/>
    </xf>
    <xf numFmtId="0" fontId="21" fillId="0" borderId="15" xfId="0" applyFont="1" applyBorder="1" applyAlignment="1">
      <alignment horizontal="center" vertical="center"/>
    </xf>
    <xf numFmtId="0" fontId="37" fillId="0" borderId="15" xfId="0" applyFont="1" applyBorder="1" applyAlignment="1">
      <alignment horizontal="center" vertical="center"/>
    </xf>
    <xf numFmtId="43" fontId="18" fillId="34" borderId="20" xfId="42" applyFont="1" applyFill="1" applyBorder="1" applyAlignment="1">
      <alignment horizontal="center" vertical="center"/>
    </xf>
    <xf numFmtId="43" fontId="21" fillId="34" borderId="19" xfId="42" applyFont="1" applyFill="1" applyBorder="1" applyAlignment="1">
      <alignment horizontal="center" vertical="center"/>
    </xf>
    <xf numFmtId="0" fontId="18" fillId="33" borderId="15" xfId="0" applyFont="1" applyFill="1" applyBorder="1" applyAlignment="1">
      <alignment horizontal="center" vertical="center"/>
    </xf>
    <xf numFmtId="0" fontId="21" fillId="33" borderId="15" xfId="0" applyFont="1" applyFill="1" applyBorder="1" applyAlignment="1">
      <alignment horizontal="center" vertical="center"/>
    </xf>
    <xf numFmtId="0" fontId="37" fillId="34" borderId="12" xfId="0" applyFont="1" applyFill="1" applyBorder="1" applyAlignment="1" applyProtection="1">
      <alignment horizontal="center" vertical="center" wrapText="1"/>
      <protection locked="0"/>
    </xf>
    <xf numFmtId="0" fontId="37" fillId="34" borderId="12" xfId="0" applyFont="1" applyFill="1" applyBorder="1" applyAlignment="1">
      <alignment horizontal="center" vertical="center"/>
    </xf>
    <xf numFmtId="0" fontId="18" fillId="0" borderId="11" xfId="0" applyFont="1" applyBorder="1" applyAlignment="1">
      <alignment horizontal="center" vertical="center"/>
    </xf>
    <xf numFmtId="0" fontId="21" fillId="34" borderId="10" xfId="0" applyFont="1" applyFill="1" applyBorder="1" applyAlignment="1">
      <alignment horizontal="center" vertical="center"/>
    </xf>
    <xf numFmtId="0" fontId="18" fillId="34" borderId="12" xfId="0" applyFont="1" applyFill="1" applyBorder="1" applyAlignment="1">
      <alignment horizontal="center" vertical="center"/>
    </xf>
    <xf numFmtId="0" fontId="21" fillId="34" borderId="12" xfId="0" applyFont="1" applyFill="1" applyBorder="1" applyAlignment="1">
      <alignment horizontal="center" vertical="center"/>
    </xf>
    <xf numFmtId="0" fontId="55" fillId="0" borderId="15" xfId="0" applyFont="1" applyBorder="1" applyAlignment="1">
      <alignment horizontal="center" vertical="center"/>
    </xf>
    <xf numFmtId="0" fontId="53" fillId="0" borderId="15" xfId="0" applyFont="1" applyBorder="1" applyAlignment="1">
      <alignment horizontal="center" vertical="center"/>
    </xf>
    <xf numFmtId="0" fontId="37" fillId="34" borderId="11" xfId="0" applyFont="1" applyFill="1" applyBorder="1" applyAlignment="1">
      <alignment horizontal="center" vertical="center"/>
    </xf>
    <xf numFmtId="0" fontId="21" fillId="34" borderId="19" xfId="0" applyFont="1" applyFill="1" applyBorder="1" applyAlignment="1">
      <alignment horizontal="center" vertical="center"/>
    </xf>
    <xf numFmtId="0" fontId="18" fillId="35" borderId="20" xfId="0" applyFont="1" applyFill="1" applyBorder="1" applyAlignment="1">
      <alignment horizontal="center" vertical="center"/>
    </xf>
    <xf numFmtId="0" fontId="36" fillId="35" borderId="0" xfId="0" applyFont="1" applyFill="1" applyAlignment="1">
      <alignment horizontal="center" vertical="center"/>
    </xf>
    <xf numFmtId="0" fontId="36" fillId="34" borderId="0" xfId="0" applyFont="1" applyFill="1" applyAlignment="1" applyProtection="1">
      <alignment horizontal="center" vertical="center"/>
      <protection locked="0"/>
    </xf>
    <xf numFmtId="0" fontId="0" fillId="0" borderId="0" xfId="0" applyAlignment="1">
      <alignment horizontal="center" vertical="center"/>
    </xf>
    <xf numFmtId="0" fontId="58" fillId="0" borderId="10" xfId="0" applyFont="1" applyBorder="1" applyAlignment="1">
      <alignment horizontal="justify" vertical="center" wrapText="1"/>
    </xf>
    <xf numFmtId="0" fontId="0" fillId="33" borderId="19" xfId="0" applyFill="1" applyBorder="1"/>
    <xf numFmtId="0" fontId="0" fillId="33" borderId="24" xfId="0" applyFill="1" applyBorder="1" applyAlignment="1">
      <alignment horizontal="right"/>
    </xf>
    <xf numFmtId="0" fontId="60" fillId="33" borderId="20" xfId="0" applyFont="1" applyFill="1" applyBorder="1" applyProtection="1">
      <protection hidden="1"/>
    </xf>
    <xf numFmtId="0" fontId="56" fillId="35" borderId="10" xfId="0" applyFont="1" applyFill="1" applyBorder="1" applyAlignment="1">
      <alignment horizontal="center"/>
    </xf>
    <xf numFmtId="0" fontId="23" fillId="0" borderId="10" xfId="0" applyFont="1" applyBorder="1" applyAlignment="1" applyProtection="1">
      <alignment horizontal="left"/>
      <protection locked="0"/>
    </xf>
    <xf numFmtId="0" fontId="14" fillId="33" borderId="0" xfId="0" applyFont="1" applyFill="1" applyProtection="1">
      <protection hidden="1"/>
    </xf>
    <xf numFmtId="0" fontId="49" fillId="34" borderId="11" xfId="0" applyFont="1" applyFill="1" applyBorder="1" applyAlignment="1">
      <alignment horizontal="justify" vertical="center" wrapText="1"/>
    </xf>
    <xf numFmtId="0" fontId="26" fillId="0" borderId="0" xfId="0" applyFont="1" applyAlignment="1">
      <alignment vertical="center"/>
    </xf>
    <xf numFmtId="0" fontId="21" fillId="35" borderId="19" xfId="0" applyFont="1" applyFill="1" applyBorder="1" applyAlignment="1">
      <alignment horizontal="left" vertical="center"/>
    </xf>
    <xf numFmtId="0" fontId="25" fillId="35" borderId="19" xfId="0" applyFont="1" applyFill="1" applyBorder="1" applyAlignment="1">
      <alignment horizontal="left" vertical="center"/>
    </xf>
    <xf numFmtId="0" fontId="19" fillId="35" borderId="0" xfId="0" applyFont="1" applyFill="1" applyAlignment="1">
      <alignment vertical="center"/>
    </xf>
    <xf numFmtId="0" fontId="19" fillId="33" borderId="16" xfId="0" applyFont="1" applyFill="1" applyBorder="1" applyAlignment="1">
      <alignment vertical="center"/>
    </xf>
    <xf numFmtId="0" fontId="24" fillId="0" borderId="16" xfId="0" applyFont="1" applyBorder="1" applyAlignment="1">
      <alignment vertical="center"/>
    </xf>
    <xf numFmtId="0" fontId="40" fillId="33" borderId="15" xfId="0" applyFont="1" applyFill="1" applyBorder="1" applyAlignment="1">
      <alignment vertical="center" wrapText="1"/>
    </xf>
    <xf numFmtId="0" fontId="0" fillId="0" borderId="0" xfId="0" applyAlignment="1" applyProtection="1">
      <alignment vertical="center"/>
      <protection locked="0"/>
    </xf>
    <xf numFmtId="0" fontId="0" fillId="0" borderId="0" xfId="0" applyAlignment="1">
      <alignment vertical="center"/>
    </xf>
    <xf numFmtId="0" fontId="19" fillId="0" borderId="16" xfId="0" applyFont="1" applyBorder="1" applyAlignment="1">
      <alignment vertical="center"/>
    </xf>
    <xf numFmtId="0" fontId="24" fillId="0" borderId="12" xfId="0" applyFont="1" applyBorder="1" applyAlignment="1">
      <alignment vertical="center"/>
    </xf>
    <xf numFmtId="0" fontId="19" fillId="0" borderId="12" xfId="0" applyFont="1" applyBorder="1" applyAlignment="1">
      <alignment vertical="center"/>
    </xf>
    <xf numFmtId="0" fontId="21" fillId="34" borderId="15" xfId="0" applyFont="1" applyFill="1" applyBorder="1" applyAlignment="1">
      <alignment horizontal="left" vertical="center"/>
    </xf>
    <xf numFmtId="0" fontId="25" fillId="34" borderId="15" xfId="0" applyFont="1" applyFill="1" applyBorder="1" applyAlignment="1">
      <alignment horizontal="left" vertical="center"/>
    </xf>
    <xf numFmtId="0" fontId="24" fillId="34" borderId="15" xfId="0" applyFont="1" applyFill="1" applyBorder="1" applyAlignment="1">
      <alignment vertical="center"/>
    </xf>
    <xf numFmtId="0" fontId="24" fillId="34" borderId="0" xfId="0" applyFont="1" applyFill="1" applyAlignment="1">
      <alignment vertical="center"/>
    </xf>
    <xf numFmtId="0" fontId="31" fillId="34" borderId="15" xfId="0" applyFont="1" applyFill="1" applyBorder="1" applyAlignment="1">
      <alignment vertical="center"/>
    </xf>
    <xf numFmtId="0" fontId="21" fillId="33" borderId="11" xfId="0" applyFont="1" applyFill="1" applyBorder="1" applyAlignment="1">
      <alignment horizontal="left" vertical="center"/>
    </xf>
    <xf numFmtId="0" fontId="19" fillId="33" borderId="11" xfId="0" applyFont="1" applyFill="1" applyBorder="1" applyAlignment="1">
      <alignment horizontal="left" vertical="center" wrapText="1"/>
    </xf>
    <xf numFmtId="0" fontId="31" fillId="34" borderId="11" xfId="0" applyFont="1" applyFill="1" applyBorder="1" applyAlignment="1">
      <alignment vertical="center"/>
    </xf>
    <xf numFmtId="0" fontId="24" fillId="34" borderId="11" xfId="0" applyFont="1" applyFill="1" applyBorder="1" applyAlignment="1">
      <alignment vertical="center"/>
    </xf>
    <xf numFmtId="0" fontId="32" fillId="0" borderId="11" xfId="0" applyFont="1" applyBorder="1" applyAlignment="1" applyProtection="1">
      <alignment horizontal="left" vertical="center"/>
      <protection locked="0"/>
    </xf>
    <xf numFmtId="0" fontId="21" fillId="0" borderId="15" xfId="0" applyFont="1" applyBorder="1" applyAlignment="1">
      <alignment horizontal="left" vertical="center"/>
    </xf>
    <xf numFmtId="0" fontId="16" fillId="0" borderId="15" xfId="0" applyFont="1" applyBorder="1" applyAlignment="1">
      <alignment horizontal="left" vertical="center"/>
    </xf>
    <xf numFmtId="0" fontId="24" fillId="0" borderId="15" xfId="0" applyFont="1" applyBorder="1" applyAlignment="1">
      <alignment vertical="center"/>
    </xf>
    <xf numFmtId="0" fontId="31" fillId="0" borderId="15" xfId="0" applyFont="1" applyBorder="1" applyAlignment="1">
      <alignment vertical="center"/>
    </xf>
    <xf numFmtId="0" fontId="21" fillId="34" borderId="19" xfId="0" applyFont="1" applyFill="1" applyBorder="1" applyAlignment="1">
      <alignment horizontal="left" vertical="center"/>
    </xf>
    <xf numFmtId="0" fontId="16" fillId="34" borderId="19" xfId="0" applyFont="1" applyFill="1" applyBorder="1" applyAlignment="1">
      <alignment horizontal="left" vertical="center" wrapText="1"/>
    </xf>
    <xf numFmtId="0" fontId="24" fillId="34" borderId="19" xfId="0" applyFont="1" applyFill="1" applyBorder="1" applyAlignment="1">
      <alignment vertical="center"/>
    </xf>
    <xf numFmtId="0" fontId="31" fillId="34" borderId="19" xfId="0" applyFont="1" applyFill="1" applyBorder="1" applyAlignment="1">
      <alignment vertical="center"/>
    </xf>
    <xf numFmtId="0" fontId="21" fillId="34" borderId="10" xfId="0" applyFont="1" applyFill="1" applyBorder="1" applyAlignment="1">
      <alignment horizontal="left" vertical="center"/>
    </xf>
    <xf numFmtId="0" fontId="32" fillId="34" borderId="10" xfId="0" applyFont="1" applyFill="1" applyBorder="1" applyAlignment="1">
      <alignment horizontal="left" vertical="center"/>
    </xf>
    <xf numFmtId="0" fontId="24" fillId="34" borderId="10" xfId="0" applyFont="1" applyFill="1" applyBorder="1" applyAlignment="1">
      <alignment vertical="center"/>
    </xf>
    <xf numFmtId="0" fontId="16" fillId="34" borderId="15" xfId="0" applyFont="1" applyFill="1" applyBorder="1" applyAlignment="1">
      <alignment vertical="center" wrapText="1"/>
    </xf>
    <xf numFmtId="0" fontId="32" fillId="34" borderId="15" xfId="0" applyFont="1" applyFill="1" applyBorder="1" applyAlignment="1" applyProtection="1">
      <alignment horizontal="left" vertical="center"/>
      <protection locked="0"/>
    </xf>
    <xf numFmtId="0" fontId="32" fillId="34" borderId="15" xfId="0" applyFont="1" applyFill="1" applyBorder="1" applyAlignment="1">
      <alignment horizontal="left" vertical="center"/>
    </xf>
    <xf numFmtId="0" fontId="20" fillId="0" borderId="12" xfId="0" applyFont="1" applyBorder="1" applyAlignment="1">
      <alignment vertical="center" wrapText="1"/>
    </xf>
    <xf numFmtId="0" fontId="32" fillId="0" borderId="12" xfId="0" applyFont="1" applyBorder="1" applyAlignment="1" applyProtection="1">
      <alignment horizontal="left" vertical="center"/>
      <protection locked="0"/>
    </xf>
    <xf numFmtId="0" fontId="32" fillId="0" borderId="18" xfId="0" applyFont="1" applyBorder="1" applyAlignment="1">
      <alignment horizontal="left" vertical="center"/>
    </xf>
    <xf numFmtId="0" fontId="24" fillId="0" borderId="18" xfId="0" applyFont="1" applyBorder="1" applyAlignment="1">
      <alignment vertical="center"/>
    </xf>
    <xf numFmtId="0" fontId="24" fillId="0" borderId="21" xfId="0" applyFont="1" applyBorder="1" applyAlignment="1">
      <alignment vertical="center"/>
    </xf>
    <xf numFmtId="0" fontId="20" fillId="34" borderId="10" xfId="0" applyFont="1" applyFill="1" applyBorder="1" applyAlignment="1">
      <alignment vertical="center" wrapText="1"/>
    </xf>
    <xf numFmtId="0" fontId="23" fillId="0" borderId="10" xfId="0" applyFont="1" applyBorder="1" applyAlignment="1" applyProtection="1">
      <alignment horizontal="left" vertical="center" wrapText="1"/>
      <protection locked="0"/>
    </xf>
    <xf numFmtId="0" fontId="23" fillId="0" borderId="18" xfId="0" applyFont="1" applyBorder="1" applyAlignment="1">
      <alignment horizontal="left" vertical="center" wrapText="1"/>
    </xf>
    <xf numFmtId="0" fontId="32" fillId="0" borderId="10" xfId="0" applyFont="1" applyBorder="1" applyAlignment="1" applyProtection="1">
      <alignment horizontal="left" vertical="center"/>
      <protection locked="0"/>
    </xf>
    <xf numFmtId="0" fontId="24" fillId="0" borderId="21" xfId="0" applyFont="1" applyBorder="1" applyAlignment="1" applyProtection="1">
      <alignment vertical="center"/>
      <protection locked="0"/>
    </xf>
    <xf numFmtId="0" fontId="16" fillId="33" borderId="10" xfId="0" applyFont="1" applyFill="1" applyBorder="1" applyAlignment="1">
      <alignment vertical="center" wrapText="1"/>
    </xf>
    <xf numFmtId="0" fontId="0" fillId="33" borderId="0" xfId="0" applyFill="1" applyAlignment="1">
      <alignment vertical="center"/>
    </xf>
    <xf numFmtId="0" fontId="16" fillId="33" borderId="11" xfId="0" applyFont="1" applyFill="1" applyBorder="1" applyAlignment="1">
      <alignment vertical="center" wrapText="1"/>
    </xf>
    <xf numFmtId="0" fontId="23" fillId="0" borderId="11" xfId="0" applyFont="1" applyBorder="1" applyAlignment="1" applyProtection="1">
      <alignment horizontal="left" vertical="center" wrapText="1"/>
      <protection locked="0"/>
    </xf>
    <xf numFmtId="0" fontId="16" fillId="0" borderId="15" xfId="0" applyFont="1" applyBorder="1" applyAlignment="1">
      <alignment vertical="center" wrapText="1"/>
    </xf>
    <xf numFmtId="0" fontId="30" fillId="0" borderId="15" xfId="0" applyFont="1" applyBorder="1" applyAlignment="1">
      <alignment vertical="center"/>
    </xf>
    <xf numFmtId="0" fontId="24" fillId="0" borderId="15" xfId="0" applyFont="1" applyBorder="1" applyAlignment="1" applyProtection="1">
      <alignment vertical="center"/>
      <protection locked="0"/>
    </xf>
    <xf numFmtId="0" fontId="0" fillId="0" borderId="10" xfId="0" applyBorder="1" applyAlignment="1">
      <alignment vertical="center" wrapText="1"/>
    </xf>
    <xf numFmtId="0" fontId="24" fillId="0" borderId="11" xfId="0" applyFont="1" applyBorder="1" applyAlignment="1">
      <alignment vertical="center"/>
    </xf>
    <xf numFmtId="0" fontId="31" fillId="0" borderId="11" xfId="0" applyFont="1" applyBorder="1" applyAlignment="1">
      <alignment vertical="center"/>
    </xf>
    <xf numFmtId="0" fontId="16" fillId="34" borderId="15" xfId="0" applyFont="1" applyFill="1" applyBorder="1" applyAlignment="1">
      <alignment horizontal="left" vertical="center"/>
    </xf>
    <xf numFmtId="0" fontId="24" fillId="34" borderId="16" xfId="0" applyFont="1" applyFill="1" applyBorder="1" applyAlignment="1">
      <alignment vertical="center"/>
    </xf>
    <xf numFmtId="0" fontId="24" fillId="34" borderId="18" xfId="0" applyFont="1" applyFill="1" applyBorder="1" applyAlignment="1">
      <alignment vertical="center"/>
    </xf>
    <xf numFmtId="0" fontId="30" fillId="34" borderId="16" xfId="0" applyFont="1" applyFill="1" applyBorder="1" applyAlignment="1">
      <alignment vertical="center"/>
    </xf>
    <xf numFmtId="0" fontId="24" fillId="34" borderId="21" xfId="0" applyFont="1" applyFill="1" applyBorder="1" applyAlignment="1">
      <alignment vertical="center"/>
    </xf>
    <xf numFmtId="0" fontId="0" fillId="0" borderId="12" xfId="0" applyBorder="1" applyAlignment="1">
      <alignment vertical="center" wrapText="1"/>
    </xf>
    <xf numFmtId="0" fontId="30" fillId="0" borderId="12" xfId="0" applyFont="1" applyBorder="1" applyAlignment="1">
      <alignment vertical="center"/>
    </xf>
    <xf numFmtId="0" fontId="0" fillId="0" borderId="15" xfId="0" applyBorder="1" applyAlignment="1">
      <alignment vertical="center" wrapText="1"/>
    </xf>
    <xf numFmtId="0" fontId="20" fillId="34" borderId="15" xfId="0" applyFont="1" applyFill="1" applyBorder="1" applyAlignment="1">
      <alignment horizontal="left" vertical="center"/>
    </xf>
    <xf numFmtId="0" fontId="30" fillId="34" borderId="15" xfId="0" applyFont="1" applyFill="1" applyBorder="1" applyAlignment="1">
      <alignment vertical="center"/>
    </xf>
    <xf numFmtId="43" fontId="20" fillId="34" borderId="19" xfId="42" applyFont="1" applyFill="1" applyBorder="1" applyAlignment="1">
      <alignment horizontal="left" vertical="center"/>
    </xf>
    <xf numFmtId="43" fontId="24" fillId="34" borderId="19" xfId="42" applyFont="1" applyFill="1" applyBorder="1" applyAlignment="1" applyProtection="1">
      <alignment vertical="center"/>
    </xf>
    <xf numFmtId="43" fontId="30" fillId="34" borderId="19" xfId="42" applyFont="1" applyFill="1" applyBorder="1" applyAlignment="1">
      <alignment vertical="center"/>
    </xf>
    <xf numFmtId="0" fontId="24" fillId="0" borderId="10" xfId="0" applyFont="1" applyBorder="1" applyAlignment="1">
      <alignment vertical="center"/>
    </xf>
    <xf numFmtId="0" fontId="24" fillId="0" borderId="20" xfId="0" applyFont="1" applyBorder="1" applyAlignment="1">
      <alignment vertical="center"/>
    </xf>
    <xf numFmtId="0" fontId="30" fillId="0" borderId="10" xfId="0" applyFont="1" applyBorder="1" applyAlignment="1">
      <alignment vertical="center"/>
    </xf>
    <xf numFmtId="0" fontId="24" fillId="0" borderId="24" xfId="0" applyFont="1" applyBorder="1" applyAlignment="1" applyProtection="1">
      <alignment vertical="center"/>
      <protection locked="0"/>
    </xf>
    <xf numFmtId="0" fontId="26" fillId="0" borderId="0" xfId="0" applyFont="1" applyAlignment="1" applyProtection="1">
      <alignment vertical="center"/>
      <protection locked="0"/>
    </xf>
    <xf numFmtId="0" fontId="21" fillId="0" borderId="0" xfId="0" applyFont="1" applyAlignment="1" applyProtection="1">
      <alignment horizontal="left" vertical="center"/>
      <protection locked="0"/>
    </xf>
    <xf numFmtId="0" fontId="0" fillId="0" borderId="0" xfId="0" applyAlignment="1" applyProtection="1">
      <alignment vertical="center" wrapText="1"/>
      <protection locked="0"/>
    </xf>
    <xf numFmtId="0" fontId="19" fillId="0" borderId="0" xfId="0" applyFont="1" applyAlignment="1" applyProtection="1">
      <alignment vertical="center"/>
      <protection locked="0"/>
    </xf>
    <xf numFmtId="0" fontId="30" fillId="0" borderId="0" xfId="0" applyFont="1" applyAlignment="1" applyProtection="1">
      <alignment vertical="center"/>
      <protection locked="0"/>
    </xf>
    <xf numFmtId="0" fontId="21" fillId="0" borderId="0" xfId="0" applyFont="1" applyAlignment="1">
      <alignment horizontal="left" vertical="center"/>
    </xf>
    <xf numFmtId="0" fontId="0" fillId="0" borderId="0" xfId="0" applyAlignment="1">
      <alignment vertical="center" wrapText="1"/>
    </xf>
    <xf numFmtId="0" fontId="19" fillId="0" borderId="0" xfId="0" applyFont="1" applyAlignment="1">
      <alignment vertical="center"/>
    </xf>
    <xf numFmtId="0" fontId="30" fillId="0" borderId="0" xfId="0" applyFont="1" applyAlignment="1">
      <alignment vertical="center"/>
    </xf>
    <xf numFmtId="0" fontId="26" fillId="33" borderId="0" xfId="0" applyFont="1" applyFill="1" applyAlignment="1">
      <alignment vertical="center"/>
    </xf>
    <xf numFmtId="0" fontId="21" fillId="35" borderId="0" xfId="0" applyFont="1" applyFill="1" applyAlignment="1">
      <alignment horizontal="left" vertical="center"/>
    </xf>
    <xf numFmtId="0" fontId="25" fillId="35" borderId="0" xfId="0" applyFont="1" applyFill="1" applyAlignment="1">
      <alignment horizontal="left" vertical="center"/>
    </xf>
    <xf numFmtId="0" fontId="24" fillId="0" borderId="16" xfId="0" applyFont="1" applyBorder="1" applyAlignment="1" applyProtection="1">
      <alignment vertical="center"/>
      <protection locked="0"/>
    </xf>
    <xf numFmtId="0" fontId="19" fillId="0" borderId="16" xfId="0" applyFont="1" applyBorder="1" applyAlignment="1" applyProtection="1">
      <alignment vertical="center"/>
      <protection locked="0"/>
    </xf>
    <xf numFmtId="0" fontId="24" fillId="34" borderId="0" xfId="0" applyFont="1" applyFill="1" applyAlignment="1" applyProtection="1">
      <alignment vertical="center"/>
      <protection locked="0"/>
    </xf>
    <xf numFmtId="0" fontId="19" fillId="33" borderId="16" xfId="0" applyFont="1" applyFill="1" applyBorder="1" applyAlignment="1">
      <alignment horizontal="left" vertical="center" wrapText="1"/>
    </xf>
    <xf numFmtId="0" fontId="24" fillId="34" borderId="11" xfId="0" applyFont="1" applyFill="1" applyBorder="1" applyAlignment="1" applyProtection="1">
      <alignment vertical="center"/>
      <protection locked="0"/>
    </xf>
    <xf numFmtId="0" fontId="0" fillId="0" borderId="11" xfId="0" applyBorder="1" applyAlignment="1">
      <alignment vertical="center" wrapText="1"/>
    </xf>
    <xf numFmtId="0" fontId="30" fillId="0" borderId="11" xfId="0" applyFont="1" applyBorder="1" applyAlignment="1">
      <alignment vertical="center"/>
    </xf>
    <xf numFmtId="0" fontId="16" fillId="33" borderId="10" xfId="0" applyFont="1" applyFill="1" applyBorder="1" applyAlignment="1">
      <alignment horizontal="right" vertical="center" wrapText="1"/>
    </xf>
    <xf numFmtId="0" fontId="31" fillId="34" borderId="22" xfId="0" applyFont="1" applyFill="1" applyBorder="1" applyAlignment="1">
      <alignment vertical="center"/>
    </xf>
    <xf numFmtId="0" fontId="31" fillId="34" borderId="10" xfId="0" applyFont="1" applyFill="1" applyBorder="1" applyAlignment="1">
      <alignment vertical="center"/>
    </xf>
    <xf numFmtId="0" fontId="24" fillId="34" borderId="12" xfId="0" applyFont="1" applyFill="1" applyBorder="1" applyAlignment="1">
      <alignment vertical="center"/>
    </xf>
    <xf numFmtId="0" fontId="30" fillId="34" borderId="12" xfId="0" applyFont="1" applyFill="1" applyBorder="1" applyAlignment="1">
      <alignment vertical="center"/>
    </xf>
    <xf numFmtId="0" fontId="30" fillId="0" borderId="16" xfId="0" applyFont="1" applyBorder="1" applyAlignment="1">
      <alignment vertical="center"/>
    </xf>
    <xf numFmtId="0" fontId="16" fillId="0" borderId="10" xfId="0" applyFont="1" applyBorder="1" applyAlignment="1">
      <alignment vertical="center" wrapText="1"/>
    </xf>
    <xf numFmtId="0" fontId="32" fillId="0" borderId="20" xfId="0" applyFont="1" applyBorder="1" applyAlignment="1">
      <alignment horizontal="left" vertical="center"/>
    </xf>
    <xf numFmtId="0" fontId="25" fillId="34" borderId="15" xfId="0" applyFont="1" applyFill="1" applyBorder="1" applyAlignment="1">
      <alignment vertical="center" wrapText="1"/>
    </xf>
    <xf numFmtId="0" fontId="0" fillId="33" borderId="16" xfId="0" applyFill="1" applyBorder="1" applyAlignment="1">
      <alignment vertical="center" wrapText="1"/>
    </xf>
    <xf numFmtId="0" fontId="32" fillId="34" borderId="16" xfId="0" applyFont="1" applyFill="1" applyBorder="1" applyAlignment="1" applyProtection="1">
      <alignment horizontal="left" vertical="center"/>
      <protection locked="0"/>
    </xf>
    <xf numFmtId="0" fontId="19" fillId="0" borderId="15" xfId="0" applyFont="1" applyBorder="1" applyAlignment="1">
      <alignment horizontal="left" vertical="center"/>
    </xf>
    <xf numFmtId="0" fontId="21" fillId="0" borderId="10" xfId="0" applyFont="1" applyBorder="1" applyAlignment="1">
      <alignment horizontal="left" vertical="center"/>
    </xf>
    <xf numFmtId="0" fontId="19" fillId="0" borderId="10" xfId="0" applyFont="1" applyBorder="1" applyAlignment="1">
      <alignment vertical="center"/>
    </xf>
    <xf numFmtId="0" fontId="40" fillId="33" borderId="13" xfId="0" applyFont="1" applyFill="1" applyBorder="1" applyAlignment="1">
      <alignment vertical="center" wrapText="1"/>
    </xf>
    <xf numFmtId="0" fontId="30" fillId="34" borderId="10" xfId="0" applyFont="1" applyFill="1" applyBorder="1" applyAlignment="1">
      <alignment vertical="center"/>
    </xf>
    <xf numFmtId="0" fontId="24" fillId="0" borderId="10" xfId="0" applyFont="1" applyBorder="1" applyAlignment="1" applyProtection="1">
      <alignment vertical="center"/>
      <protection locked="0"/>
    </xf>
    <xf numFmtId="0" fontId="24" fillId="0" borderId="0" xfId="0" applyFont="1" applyAlignment="1">
      <alignment vertical="center"/>
    </xf>
    <xf numFmtId="0" fontId="30" fillId="34" borderId="18" xfId="0" applyFont="1" applyFill="1" applyBorder="1" applyAlignment="1">
      <alignment vertical="center"/>
    </xf>
    <xf numFmtId="0" fontId="19" fillId="0" borderId="15" xfId="0" applyFont="1" applyBorder="1" applyAlignment="1">
      <alignment horizontal="left" vertical="center" wrapText="1"/>
    </xf>
    <xf numFmtId="0" fontId="20" fillId="34" borderId="19" xfId="0" applyFont="1" applyFill="1" applyBorder="1" applyAlignment="1">
      <alignment horizontal="left" vertical="center"/>
    </xf>
    <xf numFmtId="0" fontId="30" fillId="34" borderId="19" xfId="0" applyFont="1" applyFill="1" applyBorder="1" applyAlignment="1">
      <alignment vertical="center"/>
    </xf>
    <xf numFmtId="0" fontId="30" fillId="34" borderId="20" xfId="0" applyFont="1" applyFill="1" applyBorder="1" applyAlignment="1">
      <alignment vertical="center"/>
    </xf>
    <xf numFmtId="0" fontId="30" fillId="0" borderId="13" xfId="0" applyFont="1" applyBorder="1" applyAlignment="1">
      <alignment vertical="center"/>
    </xf>
    <xf numFmtId="0" fontId="19" fillId="0" borderId="11" xfId="0" applyFont="1" applyBorder="1" applyAlignment="1">
      <alignment vertical="center"/>
    </xf>
    <xf numFmtId="0" fontId="47" fillId="0" borderId="13" xfId="0" applyFont="1" applyBorder="1" applyAlignment="1" applyProtection="1">
      <alignment horizontal="left" vertical="center"/>
      <protection locked="0"/>
    </xf>
    <xf numFmtId="0" fontId="32" fillId="0" borderId="13" xfId="0" applyFont="1" applyBorder="1" applyAlignment="1" applyProtection="1">
      <alignment horizontal="left" vertical="center"/>
      <protection locked="0"/>
    </xf>
    <xf numFmtId="0" fontId="32" fillId="0" borderId="17" xfId="0" applyFont="1" applyBorder="1" applyAlignment="1" applyProtection="1">
      <alignment horizontal="left" vertical="center"/>
      <protection locked="0"/>
    </xf>
    <xf numFmtId="0" fontId="30" fillId="34" borderId="13" xfId="0" applyFont="1" applyFill="1" applyBorder="1" applyAlignment="1">
      <alignment vertical="center"/>
    </xf>
    <xf numFmtId="0" fontId="23" fillId="33" borderId="10" xfId="0" applyFont="1" applyFill="1" applyBorder="1" applyAlignment="1">
      <alignment vertical="center" wrapText="1"/>
    </xf>
    <xf numFmtId="0" fontId="48" fillId="33" borderId="10" xfId="0" applyFont="1" applyFill="1" applyBorder="1" applyAlignment="1">
      <alignment vertical="center" wrapText="1"/>
    </xf>
    <xf numFmtId="0" fontId="24" fillId="34" borderId="12" xfId="0" applyFont="1" applyFill="1" applyBorder="1" applyAlignment="1" applyProtection="1">
      <alignment vertical="center"/>
      <protection locked="0"/>
    </xf>
    <xf numFmtId="0" fontId="24" fillId="0" borderId="0" xfId="0" applyFont="1" applyAlignment="1" applyProtection="1">
      <alignment vertical="center"/>
      <protection locked="0"/>
    </xf>
    <xf numFmtId="0" fontId="52" fillId="34" borderId="10" xfId="0" applyFont="1" applyFill="1" applyBorder="1" applyAlignment="1">
      <alignment horizontal="center" vertical="center"/>
    </xf>
    <xf numFmtId="0" fontId="25" fillId="35" borderId="0" xfId="0" applyFont="1" applyFill="1" applyAlignment="1">
      <alignment vertical="center"/>
    </xf>
    <xf numFmtId="0" fontId="14" fillId="35" borderId="0" xfId="0" applyFont="1" applyFill="1" applyAlignment="1" applyProtection="1">
      <alignment vertical="center"/>
      <protection hidden="1"/>
    </xf>
    <xf numFmtId="0" fontId="19" fillId="0" borderId="0" xfId="0" applyFont="1" applyAlignment="1">
      <alignment horizontal="left" vertical="center" wrapText="1"/>
    </xf>
    <xf numFmtId="0" fontId="51" fillId="0" borderId="0" xfId="0" applyFont="1" applyAlignment="1">
      <alignment vertical="center" wrapText="1"/>
    </xf>
    <xf numFmtId="0" fontId="19" fillId="0" borderId="0" xfId="0" applyFont="1" applyAlignment="1">
      <alignment horizontal="justify" vertical="center" wrapText="1"/>
    </xf>
    <xf numFmtId="0" fontId="0" fillId="0" borderId="0" xfId="0" applyAlignment="1">
      <alignment horizontal="justify" vertical="center" wrapText="1"/>
    </xf>
    <xf numFmtId="0" fontId="0" fillId="0" borderId="19" xfId="0" applyBorder="1" applyAlignment="1">
      <alignment horizontal="center" vertical="center"/>
    </xf>
    <xf numFmtId="0" fontId="51" fillId="0" borderId="19" xfId="0" applyFont="1" applyBorder="1" applyAlignment="1">
      <alignment horizontal="justify" vertical="center" wrapText="1"/>
    </xf>
    <xf numFmtId="0" fontId="0" fillId="0" borderId="15" xfId="0" applyBorder="1" applyAlignment="1">
      <alignment horizontal="center" vertical="center"/>
    </xf>
    <xf numFmtId="0" fontId="19" fillId="0" borderId="15" xfId="0" applyFont="1" applyBorder="1" applyAlignment="1">
      <alignment horizontal="justify" vertical="center" wrapText="1"/>
    </xf>
    <xf numFmtId="0" fontId="24" fillId="0" borderId="15" xfId="0" applyFont="1" applyBorder="1" applyAlignment="1">
      <alignment horizontal="justify" vertical="center" wrapText="1"/>
    </xf>
    <xf numFmtId="0" fontId="68" fillId="0" borderId="15" xfId="0" applyFont="1" applyBorder="1" applyAlignment="1">
      <alignment horizontal="justify" vertical="center" wrapText="1"/>
    </xf>
    <xf numFmtId="0" fontId="0" fillId="0" borderId="15" xfId="0" applyBorder="1" applyAlignment="1">
      <alignment horizontal="justify" vertical="center" wrapText="1"/>
    </xf>
    <xf numFmtId="0" fontId="0" fillId="0" borderId="22" xfId="0" applyBorder="1" applyAlignment="1">
      <alignment horizontal="center" vertical="center"/>
    </xf>
    <xf numFmtId="0" fontId="19" fillId="0" borderId="22" xfId="0" applyFont="1" applyBorder="1" applyAlignment="1">
      <alignment horizontal="justify" vertical="center" wrapText="1"/>
    </xf>
    <xf numFmtId="0" fontId="21" fillId="39" borderId="11" xfId="0" applyFont="1" applyFill="1" applyBorder="1" applyAlignment="1">
      <alignment horizontal="center" vertical="center"/>
    </xf>
    <xf numFmtId="0" fontId="0" fillId="39" borderId="11" xfId="0" applyFill="1" applyBorder="1" applyAlignment="1">
      <alignment vertical="center" wrapText="1"/>
    </xf>
    <xf numFmtId="0" fontId="37" fillId="39" borderId="11" xfId="0" applyFont="1" applyFill="1" applyBorder="1" applyAlignment="1">
      <alignment horizontal="center" vertical="center"/>
    </xf>
    <xf numFmtId="0" fontId="24" fillId="39" borderId="11" xfId="0" applyFont="1" applyFill="1" applyBorder="1" applyAlignment="1">
      <alignment vertical="center"/>
    </xf>
    <xf numFmtId="0" fontId="24" fillId="39" borderId="18" xfId="0" applyFont="1" applyFill="1" applyBorder="1" applyAlignment="1">
      <alignment vertical="center"/>
    </xf>
    <xf numFmtId="0" fontId="37" fillId="39" borderId="10" xfId="0" applyFont="1" applyFill="1" applyBorder="1" applyAlignment="1">
      <alignment horizontal="center" vertical="center"/>
    </xf>
    <xf numFmtId="0" fontId="30" fillId="39" borderId="11" xfId="0" applyFont="1" applyFill="1" applyBorder="1" applyAlignment="1">
      <alignment vertical="center"/>
    </xf>
    <xf numFmtId="0" fontId="24" fillId="39" borderId="21" xfId="0" applyFont="1" applyFill="1" applyBorder="1" applyAlignment="1">
      <alignment vertical="center"/>
    </xf>
    <xf numFmtId="0" fontId="16" fillId="34" borderId="10" xfId="0" applyFont="1" applyFill="1" applyBorder="1" applyAlignment="1">
      <alignment horizontal="center" vertical="center"/>
    </xf>
    <xf numFmtId="9" fontId="41" fillId="34" borderId="12" xfId="43" applyFont="1" applyFill="1" applyBorder="1" applyAlignment="1">
      <alignment horizontal="center" vertical="center"/>
    </xf>
    <xf numFmtId="9" fontId="41" fillId="34" borderId="10" xfId="43" applyFont="1" applyFill="1" applyBorder="1" applyAlignment="1">
      <alignment horizontal="center" vertical="center"/>
    </xf>
    <xf numFmtId="9" fontId="46" fillId="34" borderId="10" xfId="43" applyFont="1" applyFill="1" applyBorder="1" applyAlignment="1" applyProtection="1">
      <alignment horizontal="center" vertical="center" textRotation="90"/>
    </xf>
    <xf numFmtId="0" fontId="23" fillId="34" borderId="10" xfId="0" applyFont="1" applyFill="1" applyBorder="1" applyAlignment="1" applyProtection="1">
      <alignment horizontal="left" vertical="center" wrapText="1"/>
      <protection locked="0"/>
    </xf>
    <xf numFmtId="0" fontId="23" fillId="34" borderId="18" xfId="0" applyFont="1" applyFill="1" applyBorder="1" applyAlignment="1">
      <alignment horizontal="left" vertical="center" wrapText="1"/>
    </xf>
    <xf numFmtId="0" fontId="32" fillId="34" borderId="10" xfId="0" applyFont="1" applyFill="1" applyBorder="1" applyAlignment="1" applyProtection="1">
      <alignment horizontal="left" vertical="center"/>
      <protection locked="0"/>
    </xf>
    <xf numFmtId="0" fontId="74" fillId="34" borderId="10" xfId="0" applyFont="1" applyFill="1" applyBorder="1" applyAlignment="1">
      <alignment horizontal="right" vertical="center" wrapText="1"/>
    </xf>
    <xf numFmtId="0" fontId="32" fillId="34" borderId="13" xfId="0" applyFont="1" applyFill="1" applyBorder="1" applyAlignment="1" applyProtection="1">
      <alignment horizontal="left" vertical="center"/>
      <protection locked="0"/>
    </xf>
    <xf numFmtId="0" fontId="19" fillId="33" borderId="10" xfId="0" applyFont="1" applyFill="1" applyBorder="1" applyAlignment="1">
      <alignment horizontal="left" vertical="top" wrapText="1"/>
    </xf>
    <xf numFmtId="0" fontId="30" fillId="0" borderId="12" xfId="0" applyFont="1" applyBorder="1" applyAlignment="1" applyProtection="1">
      <alignment vertical="center"/>
      <protection locked="0"/>
    </xf>
    <xf numFmtId="0" fontId="0" fillId="33" borderId="0" xfId="0" quotePrefix="1" applyFill="1"/>
    <xf numFmtId="0" fontId="23" fillId="0" borderId="13" xfId="0" applyFont="1" applyBorder="1" applyAlignment="1" applyProtection="1">
      <alignment horizontal="left"/>
      <protection locked="0"/>
    </xf>
    <xf numFmtId="0" fontId="23" fillId="0" borderId="15" xfId="0" applyFont="1" applyBorder="1" applyAlignment="1" applyProtection="1">
      <alignment horizontal="left"/>
      <protection locked="0"/>
    </xf>
    <xf numFmtId="0" fontId="23" fillId="0" borderId="14" xfId="0" applyFont="1" applyBorder="1" applyAlignment="1" applyProtection="1">
      <alignment horizontal="left"/>
      <protection locked="0"/>
    </xf>
    <xf numFmtId="0" fontId="0" fillId="33" borderId="13" xfId="0" applyFill="1" applyBorder="1" applyAlignment="1">
      <alignment horizontal="left" vertical="top" wrapText="1"/>
    </xf>
    <xf numFmtId="0" fontId="0" fillId="33" borderId="15" xfId="0" applyFill="1" applyBorder="1" applyAlignment="1">
      <alignment horizontal="left" vertical="top" wrapText="1"/>
    </xf>
    <xf numFmtId="0" fontId="0" fillId="33" borderId="14" xfId="0" applyFill="1" applyBorder="1" applyAlignment="1">
      <alignment horizontal="left" vertical="top" wrapText="1"/>
    </xf>
    <xf numFmtId="0" fontId="42" fillId="33" borderId="13" xfId="0" applyFont="1" applyFill="1" applyBorder="1" applyAlignment="1">
      <alignment horizontal="left" vertical="top" wrapText="1"/>
    </xf>
    <xf numFmtId="0" fontId="42" fillId="33" borderId="15" xfId="0" applyFont="1" applyFill="1" applyBorder="1" applyAlignment="1">
      <alignment horizontal="left" vertical="top" wrapText="1"/>
    </xf>
    <xf numFmtId="0" fontId="42" fillId="33" borderId="22" xfId="0" applyFont="1" applyFill="1" applyBorder="1" applyAlignment="1">
      <alignment horizontal="left" vertical="top" wrapText="1"/>
    </xf>
    <xf numFmtId="0" fontId="42" fillId="33" borderId="23" xfId="0" applyFont="1" applyFill="1" applyBorder="1" applyAlignment="1">
      <alignment horizontal="left" vertical="top" wrapText="1"/>
    </xf>
    <xf numFmtId="0" fontId="68" fillId="33" borderId="0" xfId="0" applyFont="1" applyFill="1" applyAlignment="1">
      <alignment horizontal="center" wrapText="1"/>
    </xf>
    <xf numFmtId="0" fontId="25" fillId="35" borderId="19" xfId="0" applyFont="1" applyFill="1" applyBorder="1" applyAlignment="1">
      <alignment horizontal="left" vertical="center"/>
    </xf>
  </cellXfs>
  <cellStyles count="44">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Neutro" xfId="8" builtinId="28" customBuiltin="1"/>
    <cellStyle name="Normal" xfId="0" builtinId="0"/>
    <cellStyle name="Nota" xfId="15" builtinId="10" customBuiltin="1"/>
    <cellStyle name="Porcentagem" xfId="43" builtinId="5"/>
    <cellStyle name="Ruim" xfId="7" builtinId="27" customBuiltin="1"/>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 name="Vírgula" xfId="42" builtinId="3"/>
  </cellStyles>
  <dxfs count="14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colors>
    <mruColors>
      <color rgb="FF0000FF"/>
      <color rgb="FF0000CC"/>
      <color rgb="FFFF9999"/>
      <color rgb="FFFF7C80"/>
      <color rgb="FFFF5050"/>
      <color rgb="FFFF0066"/>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761999</xdr:colOff>
      <xdr:row>21</xdr:row>
      <xdr:rowOff>165394</xdr:rowOff>
    </xdr:from>
    <xdr:to>
      <xdr:col>9</xdr:col>
      <xdr:colOff>588175</xdr:colOff>
      <xdr:row>22</xdr:row>
      <xdr:rowOff>155759</xdr:rowOff>
    </xdr:to>
    <xdr:pic>
      <xdr:nvPicPr>
        <xdr:cNvPr id="4" name="Image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8654" y="4948705"/>
          <a:ext cx="585297" cy="176060"/>
        </a:xfrm>
        <a:prstGeom prst="rect">
          <a:avLst/>
        </a:prstGeom>
      </xdr:spPr>
    </xdr:pic>
    <xdr:clientData/>
  </xdr:twoCellAnchor>
  <xdr:twoCellAnchor editAs="oneCell">
    <xdr:from>
      <xdr:col>8</xdr:col>
      <xdr:colOff>33677</xdr:colOff>
      <xdr:row>0</xdr:row>
      <xdr:rowOff>38100</xdr:rowOff>
    </xdr:from>
    <xdr:to>
      <xdr:col>9</xdr:col>
      <xdr:colOff>78016</xdr:colOff>
      <xdr:row>1</xdr:row>
      <xdr:rowOff>502451</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61177" y="38100"/>
          <a:ext cx="672989" cy="661201"/>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8"/>
  <sheetViews>
    <sheetView topLeftCell="A3" zoomScaleNormal="100" workbookViewId="0">
      <selection activeCell="A8" sqref="A8:H8"/>
    </sheetView>
  </sheetViews>
  <sheetFormatPr defaultRowHeight="14.5" x14ac:dyDescent="0.35"/>
  <cols>
    <col min="1" max="1" width="9.81640625" customWidth="1"/>
    <col min="2" max="2" width="3.6328125" customWidth="1"/>
    <col min="4" max="4" width="8.08984375" customWidth="1"/>
    <col min="5" max="5" width="7.81640625" customWidth="1"/>
    <col min="6" max="6" width="6.90625" customWidth="1"/>
    <col min="7" max="7" width="8.08984375" customWidth="1"/>
    <col min="8" max="8" width="10.81640625" style="48" customWidth="1"/>
    <col min="9" max="9" width="9" customWidth="1"/>
    <col min="10" max="10" width="8.54296875" customWidth="1"/>
    <col min="11" max="20" width="9.1796875" style="59"/>
  </cols>
  <sheetData>
    <row r="1" spans="1:10" ht="15.5" x14ac:dyDescent="0.35">
      <c r="A1" s="64" t="s">
        <v>1009</v>
      </c>
      <c r="B1" s="3"/>
      <c r="C1" s="4" t="s">
        <v>995</v>
      </c>
      <c r="D1" s="3"/>
      <c r="E1" s="3"/>
      <c r="F1" s="3"/>
      <c r="G1" s="3"/>
      <c r="H1" s="47"/>
      <c r="I1" s="3"/>
      <c r="J1" s="3"/>
    </row>
    <row r="2" spans="1:10" ht="47.5" customHeight="1" x14ac:dyDescent="0.35">
      <c r="A2" s="278" t="s">
        <v>1005</v>
      </c>
      <c r="B2" s="3"/>
      <c r="C2" s="3"/>
      <c r="D2" s="3"/>
      <c r="E2" s="3"/>
      <c r="F2" s="3"/>
      <c r="G2" s="3"/>
      <c r="H2" s="47"/>
      <c r="I2" s="3"/>
      <c r="J2" s="3"/>
    </row>
    <row r="3" spans="1:10" ht="30.5" customHeight="1" x14ac:dyDescent="0.35">
      <c r="A3" s="289" t="s">
        <v>1001</v>
      </c>
      <c r="B3" s="289"/>
      <c r="C3" s="289"/>
      <c r="D3" s="289"/>
      <c r="E3" s="289"/>
      <c r="F3" s="289"/>
      <c r="G3" s="289"/>
      <c r="H3" s="289"/>
      <c r="I3" s="289"/>
      <c r="J3" s="289"/>
    </row>
    <row r="4" spans="1:10" ht="13.5" customHeight="1" x14ac:dyDescent="0.35">
      <c r="A4" s="3"/>
      <c r="B4" s="3"/>
      <c r="C4" s="3"/>
      <c r="D4" s="3"/>
      <c r="E4" s="3"/>
      <c r="F4" s="3"/>
      <c r="G4" s="3"/>
      <c r="H4" s="47"/>
      <c r="I4" s="3"/>
      <c r="J4" s="3"/>
    </row>
    <row r="5" spans="1:10" x14ac:dyDescent="0.35">
      <c r="A5" s="4" t="s">
        <v>316</v>
      </c>
      <c r="B5" s="279" t="s">
        <v>993</v>
      </c>
      <c r="C5" s="280"/>
      <c r="D5" s="280"/>
      <c r="E5" s="280"/>
      <c r="F5" s="280"/>
      <c r="G5" s="280"/>
      <c r="H5" s="281"/>
      <c r="I5" s="3"/>
      <c r="J5" s="3"/>
    </row>
    <row r="6" spans="1:10" ht="24.9" customHeight="1" x14ac:dyDescent="0.35">
      <c r="A6" s="4" t="s">
        <v>315</v>
      </c>
      <c r="B6" s="58" t="s">
        <v>1006</v>
      </c>
      <c r="C6" s="285" t="s">
        <v>349</v>
      </c>
      <c r="D6" s="286"/>
      <c r="E6" s="287"/>
      <c r="F6" s="287"/>
      <c r="G6" s="287"/>
      <c r="H6" s="288"/>
      <c r="I6" s="3"/>
      <c r="J6" s="3"/>
    </row>
    <row r="7" spans="1:10" ht="14.75" customHeight="1" x14ac:dyDescent="0.35">
      <c r="A7" s="4" t="s">
        <v>348</v>
      </c>
      <c r="B7" s="115" t="s">
        <v>994</v>
      </c>
      <c r="C7" s="115"/>
      <c r="D7" s="115"/>
      <c r="E7" s="113">
        <f>IF(ISNUMBER(VALUE(RIGHT(B7,2))), VALUE(RIGHT(B7,2)),0)</f>
        <v>81</v>
      </c>
      <c r="F7" s="111"/>
      <c r="G7" s="111"/>
      <c r="H7" s="112"/>
      <c r="I7" s="116"/>
      <c r="J7" s="3"/>
    </row>
    <row r="8" spans="1:10" ht="165.5" customHeight="1" x14ac:dyDescent="0.35">
      <c r="A8" s="282" t="s">
        <v>1007</v>
      </c>
      <c r="B8" s="283"/>
      <c r="C8" s="283"/>
      <c r="D8" s="283"/>
      <c r="E8" s="283"/>
      <c r="F8" s="283"/>
      <c r="G8" s="283"/>
      <c r="H8" s="284"/>
      <c r="I8" s="3"/>
      <c r="J8" s="276" t="s">
        <v>999</v>
      </c>
    </row>
    <row r="9" spans="1:10" x14ac:dyDescent="0.35">
      <c r="A9" s="3"/>
      <c r="B9" s="3"/>
      <c r="C9" s="3"/>
      <c r="D9" s="3"/>
      <c r="E9" s="3"/>
      <c r="F9" s="3"/>
      <c r="G9" s="3"/>
      <c r="H9" s="47"/>
      <c r="I9" s="3"/>
      <c r="J9" s="3"/>
    </row>
    <row r="10" spans="1:10" x14ac:dyDescent="0.35">
      <c r="A10" s="4" t="s">
        <v>323</v>
      </c>
      <c r="B10" s="3"/>
      <c r="C10" s="3"/>
      <c r="D10" s="3"/>
      <c r="E10" s="3"/>
      <c r="F10" s="3"/>
      <c r="G10" s="3"/>
      <c r="H10" s="47"/>
      <c r="I10" s="3"/>
      <c r="J10" s="3"/>
    </row>
    <row r="11" spans="1:10" x14ac:dyDescent="0.35">
      <c r="A11" s="3"/>
      <c r="B11" s="3"/>
      <c r="C11" s="3"/>
      <c r="D11" s="3"/>
      <c r="E11" s="3"/>
      <c r="F11" s="3"/>
      <c r="G11" s="3"/>
      <c r="H11" s="47"/>
      <c r="I11" s="3"/>
      <c r="J11" s="3"/>
    </row>
    <row r="12" spans="1:10" x14ac:dyDescent="0.35">
      <c r="A12" s="51" t="s">
        <v>325</v>
      </c>
      <c r="B12" s="52"/>
      <c r="C12" s="114" t="s">
        <v>327</v>
      </c>
      <c r="D12" s="114" t="s">
        <v>996</v>
      </c>
      <c r="E12" s="114" t="s">
        <v>997</v>
      </c>
      <c r="F12" s="114" t="s">
        <v>324</v>
      </c>
      <c r="G12" s="114" t="s">
        <v>991</v>
      </c>
      <c r="H12" s="114" t="s">
        <v>992</v>
      </c>
      <c r="I12" s="3"/>
      <c r="J12" s="3"/>
    </row>
    <row r="13" spans="1:10" x14ac:dyDescent="0.35">
      <c r="A13" s="53">
        <v>1</v>
      </c>
      <c r="B13" s="22"/>
      <c r="C13" s="54">
        <f>COUNTIFS('1'!B6:'1'!B121,"=1",'1'!$D6:'1'!$D121,"=PG")</f>
        <v>4</v>
      </c>
      <c r="D13" s="55">
        <f>COUNTIFS('1'!B4:'1'!B121,"&gt;0",'1'!D4:'1'!D121,"=PG",'1'!F4:'1'!F121,"*")</f>
        <v>0</v>
      </c>
      <c r="E13" s="55">
        <f>COUNTIFS('1'!B4:'1'!B121,"&gt;0",'1'!D4:'1'!D121,"=PG",'1'!F4:'1'!F121,"=S")</f>
        <v>0</v>
      </c>
      <c r="F13" s="54">
        <f>COUNTIFS('1'!B6:'1'!B121,"=1",'1'!$D6:'1'!$D121,"&gt;0")</f>
        <v>12</v>
      </c>
      <c r="G13" s="56">
        <f>'1'!$F$4</f>
        <v>0</v>
      </c>
      <c r="H13" s="56">
        <f>'1'!I$4</f>
        <v>0</v>
      </c>
      <c r="I13" s="3"/>
      <c r="J13" s="3"/>
    </row>
    <row r="14" spans="1:10" x14ac:dyDescent="0.35">
      <c r="A14" s="53">
        <v>2</v>
      </c>
      <c r="B14" s="22"/>
      <c r="C14" s="54">
        <f>COUNTIFS('2'!B6:'2'!B153,"=1",'2'!$D6:'2'!$D153,"=PG")</f>
        <v>7</v>
      </c>
      <c r="D14" s="55">
        <f>COUNTIFS('2'!B4:'2'!B153,"&gt;0",'2'!D4:'2'!D153,"=PG",'2'!F4:'2'!F153,"*")</f>
        <v>0</v>
      </c>
      <c r="E14" s="55">
        <f>COUNTIFS('2'!B4:'2'!B153,"&gt;0",'2'!D4:'2'!D153,"=PG",'2'!F4:'2'!F153,"=S")</f>
        <v>0</v>
      </c>
      <c r="F14" s="54">
        <f>COUNTIFS('2'!B6:'2'!B153,"=1",'2'!$D6:'2'!$D153,"&gt;0")</f>
        <v>13</v>
      </c>
      <c r="G14" s="56">
        <f>'2'!$F$4</f>
        <v>0</v>
      </c>
      <c r="H14" s="56">
        <f>'2'!I$4</f>
        <v>0</v>
      </c>
      <c r="I14" s="3"/>
      <c r="J14" s="3"/>
    </row>
    <row r="15" spans="1:10" x14ac:dyDescent="0.35">
      <c r="A15" s="53">
        <v>3</v>
      </c>
      <c r="B15" s="22"/>
      <c r="C15" s="54">
        <f>COUNTIFS('3'!B6:'3'!B130,"=1",'3'!$D6:'3'!$D130,"=PG")</f>
        <v>7</v>
      </c>
      <c r="D15" s="55">
        <f>COUNTIFS('3'!B4:'3'!B130,"&gt;0",'3'!D4:'3'!D130,"=PG",'3'!F4:'3'!F130,"*")</f>
        <v>0</v>
      </c>
      <c r="E15" s="55">
        <f>COUNTIFS('3'!B4:'3'!B130,"&gt;0",'3'!D4:'3'!D130,"=PG",'3'!F4:'3'!F130,"=S")</f>
        <v>0</v>
      </c>
      <c r="F15" s="54">
        <f>COUNTIFS('3'!B6:'3'!B130,"=1",'3'!$D6:'3'!$D130,"&gt;0")</f>
        <v>6</v>
      </c>
      <c r="G15" s="56">
        <f>'3'!$F$4</f>
        <v>0</v>
      </c>
      <c r="H15" s="56">
        <f>'3'!I$4</f>
        <v>0</v>
      </c>
      <c r="I15" s="3"/>
      <c r="J15" s="3"/>
    </row>
    <row r="16" spans="1:10" x14ac:dyDescent="0.35">
      <c r="A16" s="53">
        <v>4</v>
      </c>
      <c r="B16" s="22"/>
      <c r="C16" s="54">
        <f>COUNTIFS('4'!B6:'4'!B76,"=1",'4'!$D6:'4'!$D76,"=PG")</f>
        <v>4</v>
      </c>
      <c r="D16" s="55">
        <f>COUNTIFS('4'!B4:'4'!B76,"&gt;0",'4'!D4:'4'!D76,"=PG",'4'!F4:'4'!F76,"*")</f>
        <v>0</v>
      </c>
      <c r="E16" s="55">
        <f>COUNTIFS('4'!B4:'4'!B76,"&gt;0",'4'!D4:'4'!D76,"=PG",'4'!F4:'4'!F76,"=S")</f>
        <v>0</v>
      </c>
      <c r="F16" s="54">
        <f>COUNTIFS('4'!B6:'4'!B76,"=1",'4'!$D6:'4'!$D76,"&gt;0")</f>
        <v>10</v>
      </c>
      <c r="G16" s="56">
        <f>'4'!$F$4</f>
        <v>0</v>
      </c>
      <c r="H16" s="56">
        <f>'4'!I$4</f>
        <v>0</v>
      </c>
      <c r="I16" s="3"/>
      <c r="J16" s="3"/>
    </row>
    <row r="17" spans="1:10" x14ac:dyDescent="0.35">
      <c r="A17" s="53">
        <v>5</v>
      </c>
      <c r="B17" s="22"/>
      <c r="C17" s="54">
        <f>COUNTIFS('5'!B6:'5'!B114,"=1",'5'!$D6:'5'!$D114,"=PG")</f>
        <v>5</v>
      </c>
      <c r="D17" s="55">
        <f>COUNTIFS('5'!B4:'5'!B114,"&gt;0",'5'!D4:'5'!D114,"=PG",'5'!F4:'5'!F114,"*")</f>
        <v>0</v>
      </c>
      <c r="E17" s="55">
        <f>COUNTIFS('5'!B4:'5'!B114,"&gt;0",'5'!D4:'5'!D114,"=PG",'5'!F4:'5'!F114,"=S")</f>
        <v>0</v>
      </c>
      <c r="F17" s="54">
        <f>COUNTIFS('5'!B6:'5'!B114,"=1",'5'!$D6:'5'!$D114,"&gt;0")</f>
        <v>14</v>
      </c>
      <c r="G17" s="56">
        <f>'5'!$F$4</f>
        <v>0</v>
      </c>
      <c r="H17" s="56">
        <f>'5'!I$4</f>
        <v>0</v>
      </c>
      <c r="I17" s="3"/>
      <c r="J17" s="3"/>
    </row>
    <row r="18" spans="1:10" x14ac:dyDescent="0.35">
      <c r="A18" s="53">
        <v>6</v>
      </c>
      <c r="B18" s="22"/>
      <c r="C18" s="54">
        <f>COUNTIFS('6'!B6:'6'!B153,"=1",'6'!$D6:'6'!$D153,"=PG")</f>
        <v>8</v>
      </c>
      <c r="D18" s="55">
        <f>COUNTIFS('6'!B4:'6'!B153,"&gt;0",'6'!D4:'6'!D153,"=PG",'6'!F4:'6'!F153,"*")</f>
        <v>0</v>
      </c>
      <c r="E18" s="55">
        <f>COUNTIFS('6'!B4:'6'!B153,"&gt;0",'6'!D4:'6'!D153,"=PG",'6'!F4:'6'!F153,"=S")</f>
        <v>0</v>
      </c>
      <c r="F18" s="54">
        <f>COUNTIFS('6'!B6:'6'!B153,"=1",'6'!$D6:'6'!$D153,"&gt;0")</f>
        <v>20</v>
      </c>
      <c r="G18" s="56">
        <f>'6'!$F$4</f>
        <v>0</v>
      </c>
      <c r="H18" s="56">
        <f>'6'!I$4</f>
        <v>0</v>
      </c>
      <c r="I18" s="3"/>
      <c r="J18" s="3"/>
    </row>
    <row r="19" spans="1:10" x14ac:dyDescent="0.35">
      <c r="A19" s="53">
        <v>7</v>
      </c>
      <c r="B19" s="22"/>
      <c r="C19" s="54">
        <f>COUNTIFS('7'!B6:'7'!B208,"=1",'7'!$D6:'7'!$D208,"=PG")</f>
        <v>10</v>
      </c>
      <c r="D19" s="55">
        <f>COUNTIFS('7'!B4:'7'!B208,"&gt;0",'7'!D4:'7'!D208,"=PG",'7'!F4:'7'!F208,"*")</f>
        <v>0</v>
      </c>
      <c r="E19" s="55">
        <f>COUNTIFS('7'!B4:'7'!B208,"&gt;0",'7'!D4:'7'!D208,"=PG",'7'!F4:'7'!F208,"=S")</f>
        <v>0</v>
      </c>
      <c r="F19" s="54">
        <f>COUNTIFS('7'!B6:'7'!B208,"=1",'7'!$D6:'7'!$D208,"&gt;0")</f>
        <v>20</v>
      </c>
      <c r="G19" s="56">
        <f>'7'!$F$4</f>
        <v>0</v>
      </c>
      <c r="H19" s="56">
        <f>'7'!I$4</f>
        <v>0</v>
      </c>
      <c r="I19" s="3"/>
      <c r="J19" s="3"/>
    </row>
    <row r="20" spans="1:10" x14ac:dyDescent="0.35">
      <c r="A20" s="49" t="s">
        <v>326</v>
      </c>
      <c r="B20" s="22"/>
      <c r="C20" s="49">
        <f>SUM(C13:C19)</f>
        <v>45</v>
      </c>
      <c r="D20" s="49">
        <f>SUM(D13:D19)</f>
        <v>0</v>
      </c>
      <c r="E20" s="49">
        <f>SUM(E13:E19)</f>
        <v>0</v>
      </c>
      <c r="F20" s="49">
        <f>SUM(F13:F19)</f>
        <v>95</v>
      </c>
      <c r="G20" s="49"/>
      <c r="H20" s="50"/>
      <c r="I20" s="3"/>
      <c r="J20" s="3"/>
    </row>
    <row r="21" spans="1:10" x14ac:dyDescent="0.35">
      <c r="A21" s="3"/>
      <c r="B21" s="3"/>
      <c r="C21" s="3"/>
      <c r="D21" s="3"/>
      <c r="E21" s="3"/>
      <c r="F21" s="3"/>
      <c r="G21" s="3"/>
      <c r="H21" s="3"/>
      <c r="I21" s="3"/>
      <c r="J21" s="3"/>
    </row>
    <row r="22" spans="1:10" x14ac:dyDescent="0.35">
      <c r="A22" s="3"/>
      <c r="B22" s="3"/>
      <c r="C22" s="3"/>
      <c r="D22" s="3"/>
      <c r="E22" s="3"/>
      <c r="F22" s="3"/>
      <c r="G22" s="3"/>
      <c r="H22" s="47"/>
      <c r="I22" s="3"/>
      <c r="J22" s="3"/>
    </row>
    <row r="23" spans="1:10" x14ac:dyDescent="0.35">
      <c r="A23" s="3"/>
      <c r="B23" s="3"/>
      <c r="C23" s="3"/>
      <c r="D23" s="3"/>
      <c r="E23" s="3"/>
      <c r="F23" s="3"/>
      <c r="G23" s="3"/>
      <c r="H23" s="47"/>
      <c r="I23" s="57" t="s">
        <v>333</v>
      </c>
      <c r="J23" s="3"/>
    </row>
    <row r="24" spans="1:10" s="59" customFormat="1" x14ac:dyDescent="0.35">
      <c r="H24" s="60"/>
    </row>
    <row r="25" spans="1:10" s="59" customFormat="1" x14ac:dyDescent="0.35">
      <c r="H25" s="60"/>
    </row>
    <row r="26" spans="1:10" s="59" customFormat="1" x14ac:dyDescent="0.35"/>
    <row r="27" spans="1:10" s="59" customFormat="1" x14ac:dyDescent="0.35">
      <c r="H27" s="60"/>
    </row>
    <row r="28" spans="1:10" s="59" customFormat="1" x14ac:dyDescent="0.35">
      <c r="H28" s="60"/>
    </row>
    <row r="29" spans="1:10" s="59" customFormat="1" x14ac:dyDescent="0.35">
      <c r="H29" s="60"/>
    </row>
    <row r="30" spans="1:10" s="59" customFormat="1" x14ac:dyDescent="0.35">
      <c r="H30" s="60"/>
    </row>
    <row r="31" spans="1:10" s="59" customFormat="1" x14ac:dyDescent="0.35">
      <c r="H31" s="60"/>
    </row>
    <row r="32" spans="1:10" s="59" customFormat="1" x14ac:dyDescent="0.35">
      <c r="H32" s="60"/>
    </row>
    <row r="33" spans="8:8" s="59" customFormat="1" x14ac:dyDescent="0.35">
      <c r="H33" s="60"/>
    </row>
    <row r="34" spans="8:8" s="59" customFormat="1" x14ac:dyDescent="0.35">
      <c r="H34" s="60"/>
    </row>
    <row r="35" spans="8:8" s="59" customFormat="1" x14ac:dyDescent="0.35">
      <c r="H35" s="60"/>
    </row>
    <row r="36" spans="8:8" s="59" customFormat="1" x14ac:dyDescent="0.35">
      <c r="H36" s="60"/>
    </row>
    <row r="37" spans="8:8" s="59" customFormat="1" x14ac:dyDescent="0.35">
      <c r="H37" s="60"/>
    </row>
    <row r="38" spans="8:8" s="59" customFormat="1" x14ac:dyDescent="0.35">
      <c r="H38" s="60"/>
    </row>
    <row r="39" spans="8:8" s="59" customFormat="1" x14ac:dyDescent="0.35">
      <c r="H39" s="60"/>
    </row>
    <row r="40" spans="8:8" s="59" customFormat="1" x14ac:dyDescent="0.35">
      <c r="H40" s="60"/>
    </row>
    <row r="41" spans="8:8" s="59" customFormat="1" x14ac:dyDescent="0.35">
      <c r="H41" s="60"/>
    </row>
    <row r="42" spans="8:8" s="59" customFormat="1" x14ac:dyDescent="0.35">
      <c r="H42" s="60"/>
    </row>
    <row r="43" spans="8:8" s="59" customFormat="1" x14ac:dyDescent="0.35">
      <c r="H43" s="60"/>
    </row>
    <row r="44" spans="8:8" s="59" customFormat="1" x14ac:dyDescent="0.35">
      <c r="H44" s="60"/>
    </row>
    <row r="45" spans="8:8" s="59" customFormat="1" x14ac:dyDescent="0.35">
      <c r="H45" s="60"/>
    </row>
    <row r="46" spans="8:8" s="59" customFormat="1" x14ac:dyDescent="0.35">
      <c r="H46" s="60"/>
    </row>
    <row r="47" spans="8:8" s="59" customFormat="1" x14ac:dyDescent="0.35">
      <c r="H47" s="60"/>
    </row>
    <row r="48" spans="8:8" s="59" customFormat="1" x14ac:dyDescent="0.35">
      <c r="H48" s="60"/>
    </row>
    <row r="49" spans="8:8" s="59" customFormat="1" x14ac:dyDescent="0.35">
      <c r="H49" s="60"/>
    </row>
    <row r="50" spans="8:8" s="59" customFormat="1" x14ac:dyDescent="0.35">
      <c r="H50" s="60"/>
    </row>
    <row r="51" spans="8:8" s="59" customFormat="1" x14ac:dyDescent="0.35">
      <c r="H51" s="60"/>
    </row>
    <row r="52" spans="8:8" s="59" customFormat="1" x14ac:dyDescent="0.35">
      <c r="H52" s="60"/>
    </row>
    <row r="53" spans="8:8" s="59" customFormat="1" x14ac:dyDescent="0.35">
      <c r="H53" s="60"/>
    </row>
    <row r="54" spans="8:8" s="59" customFormat="1" x14ac:dyDescent="0.35">
      <c r="H54" s="60"/>
    </row>
    <row r="55" spans="8:8" s="59" customFormat="1" x14ac:dyDescent="0.35">
      <c r="H55" s="60"/>
    </row>
    <row r="56" spans="8:8" s="59" customFormat="1" x14ac:dyDescent="0.35">
      <c r="H56" s="60"/>
    </row>
    <row r="57" spans="8:8" s="59" customFormat="1" x14ac:dyDescent="0.35">
      <c r="H57" s="60"/>
    </row>
    <row r="58" spans="8:8" s="59" customFormat="1" x14ac:dyDescent="0.35">
      <c r="H58" s="60"/>
    </row>
    <row r="59" spans="8:8" s="59" customFormat="1" x14ac:dyDescent="0.35">
      <c r="H59" s="60"/>
    </row>
    <row r="60" spans="8:8" s="59" customFormat="1" x14ac:dyDescent="0.35">
      <c r="H60" s="60"/>
    </row>
    <row r="61" spans="8:8" s="59" customFormat="1" x14ac:dyDescent="0.35">
      <c r="H61" s="60"/>
    </row>
    <row r="62" spans="8:8" s="59" customFormat="1" x14ac:dyDescent="0.35">
      <c r="H62" s="60"/>
    </row>
    <row r="63" spans="8:8" s="59" customFormat="1" x14ac:dyDescent="0.35">
      <c r="H63" s="60"/>
    </row>
    <row r="64" spans="8:8" s="59" customFormat="1" x14ac:dyDescent="0.35">
      <c r="H64" s="60"/>
    </row>
    <row r="65" spans="8:8" s="59" customFormat="1" x14ac:dyDescent="0.35">
      <c r="H65" s="60"/>
    </row>
    <row r="66" spans="8:8" s="59" customFormat="1" x14ac:dyDescent="0.35">
      <c r="H66" s="60"/>
    </row>
    <row r="67" spans="8:8" s="59" customFormat="1" x14ac:dyDescent="0.35">
      <c r="H67" s="60"/>
    </row>
    <row r="68" spans="8:8" s="59" customFormat="1" x14ac:dyDescent="0.35">
      <c r="H68" s="60"/>
    </row>
    <row r="69" spans="8:8" s="59" customFormat="1" x14ac:dyDescent="0.35">
      <c r="H69" s="60"/>
    </row>
    <row r="70" spans="8:8" s="59" customFormat="1" x14ac:dyDescent="0.35">
      <c r="H70" s="60"/>
    </row>
    <row r="71" spans="8:8" s="59" customFormat="1" x14ac:dyDescent="0.35">
      <c r="H71" s="60"/>
    </row>
    <row r="72" spans="8:8" s="59" customFormat="1" x14ac:dyDescent="0.35">
      <c r="H72" s="60"/>
    </row>
    <row r="73" spans="8:8" s="59" customFormat="1" x14ac:dyDescent="0.35">
      <c r="H73" s="60"/>
    </row>
    <row r="74" spans="8:8" s="59" customFormat="1" x14ac:dyDescent="0.35">
      <c r="H74" s="60"/>
    </row>
    <row r="75" spans="8:8" s="59" customFormat="1" x14ac:dyDescent="0.35">
      <c r="H75" s="60"/>
    </row>
    <row r="76" spans="8:8" s="59" customFormat="1" x14ac:dyDescent="0.35">
      <c r="H76" s="60"/>
    </row>
    <row r="77" spans="8:8" s="59" customFormat="1" x14ac:dyDescent="0.35">
      <c r="H77" s="60"/>
    </row>
    <row r="78" spans="8:8" s="59" customFormat="1" x14ac:dyDescent="0.35">
      <c r="H78" s="60"/>
    </row>
    <row r="79" spans="8:8" s="59" customFormat="1" x14ac:dyDescent="0.35">
      <c r="H79" s="60"/>
    </row>
    <row r="80" spans="8:8" s="59" customFormat="1" x14ac:dyDescent="0.35">
      <c r="H80" s="60"/>
    </row>
    <row r="81" spans="8:8" s="59" customFormat="1" x14ac:dyDescent="0.35">
      <c r="H81" s="60"/>
    </row>
    <row r="82" spans="8:8" s="59" customFormat="1" x14ac:dyDescent="0.35">
      <c r="H82" s="60"/>
    </row>
    <row r="83" spans="8:8" s="59" customFormat="1" x14ac:dyDescent="0.35">
      <c r="H83" s="60"/>
    </row>
    <row r="84" spans="8:8" s="59" customFormat="1" x14ac:dyDescent="0.35">
      <c r="H84" s="60"/>
    </row>
    <row r="85" spans="8:8" s="59" customFormat="1" x14ac:dyDescent="0.35">
      <c r="H85" s="60"/>
    </row>
    <row r="86" spans="8:8" s="59" customFormat="1" x14ac:dyDescent="0.35">
      <c r="H86" s="60"/>
    </row>
    <row r="87" spans="8:8" s="59" customFormat="1" x14ac:dyDescent="0.35">
      <c r="H87" s="60"/>
    </row>
    <row r="88" spans="8:8" s="59" customFormat="1" x14ac:dyDescent="0.35">
      <c r="H88" s="60"/>
    </row>
    <row r="89" spans="8:8" s="59" customFormat="1" x14ac:dyDescent="0.35">
      <c r="H89" s="60"/>
    </row>
    <row r="90" spans="8:8" s="59" customFormat="1" x14ac:dyDescent="0.35">
      <c r="H90" s="60"/>
    </row>
    <row r="91" spans="8:8" s="59" customFormat="1" x14ac:dyDescent="0.35">
      <c r="H91" s="60"/>
    </row>
    <row r="92" spans="8:8" s="59" customFormat="1" x14ac:dyDescent="0.35">
      <c r="H92" s="60"/>
    </row>
    <row r="93" spans="8:8" s="59" customFormat="1" x14ac:dyDescent="0.35">
      <c r="H93" s="60"/>
    </row>
    <row r="94" spans="8:8" s="59" customFormat="1" x14ac:dyDescent="0.35">
      <c r="H94" s="60"/>
    </row>
    <row r="95" spans="8:8" s="59" customFormat="1" x14ac:dyDescent="0.35">
      <c r="H95" s="60"/>
    </row>
    <row r="96" spans="8:8" s="59" customFormat="1" x14ac:dyDescent="0.35">
      <c r="H96" s="60"/>
    </row>
    <row r="97" spans="8:8" s="59" customFormat="1" x14ac:dyDescent="0.35">
      <c r="H97" s="60"/>
    </row>
    <row r="98" spans="8:8" s="59" customFormat="1" x14ac:dyDescent="0.35">
      <c r="H98" s="60"/>
    </row>
    <row r="99" spans="8:8" s="59" customFormat="1" x14ac:dyDescent="0.35">
      <c r="H99" s="60"/>
    </row>
    <row r="100" spans="8:8" s="59" customFormat="1" x14ac:dyDescent="0.35">
      <c r="H100" s="60"/>
    </row>
    <row r="101" spans="8:8" s="59" customFormat="1" x14ac:dyDescent="0.35">
      <c r="H101" s="60"/>
    </row>
    <row r="102" spans="8:8" s="59" customFormat="1" x14ac:dyDescent="0.35">
      <c r="H102" s="60"/>
    </row>
    <row r="103" spans="8:8" s="59" customFormat="1" x14ac:dyDescent="0.35">
      <c r="H103" s="60"/>
    </row>
    <row r="104" spans="8:8" s="59" customFormat="1" x14ac:dyDescent="0.35">
      <c r="H104" s="60"/>
    </row>
    <row r="105" spans="8:8" s="59" customFormat="1" x14ac:dyDescent="0.35">
      <c r="H105" s="60"/>
    </row>
    <row r="106" spans="8:8" s="59" customFormat="1" x14ac:dyDescent="0.35">
      <c r="H106" s="60"/>
    </row>
    <row r="107" spans="8:8" s="59" customFormat="1" x14ac:dyDescent="0.35">
      <c r="H107" s="60"/>
    </row>
    <row r="108" spans="8:8" s="59" customFormat="1" x14ac:dyDescent="0.35">
      <c r="H108" s="60"/>
    </row>
    <row r="109" spans="8:8" s="59" customFormat="1" x14ac:dyDescent="0.35">
      <c r="H109" s="60"/>
    </row>
    <row r="110" spans="8:8" s="59" customFormat="1" x14ac:dyDescent="0.35">
      <c r="H110" s="60"/>
    </row>
    <row r="111" spans="8:8" s="59" customFormat="1" x14ac:dyDescent="0.35">
      <c r="H111" s="60"/>
    </row>
    <row r="112" spans="8:8" s="59" customFormat="1" x14ac:dyDescent="0.35">
      <c r="H112" s="60"/>
    </row>
    <row r="113" spans="8:8" s="59" customFormat="1" x14ac:dyDescent="0.35">
      <c r="H113" s="60"/>
    </row>
    <row r="114" spans="8:8" s="59" customFormat="1" x14ac:dyDescent="0.35">
      <c r="H114" s="60"/>
    </row>
    <row r="115" spans="8:8" s="59" customFormat="1" x14ac:dyDescent="0.35">
      <c r="H115" s="60"/>
    </row>
    <row r="116" spans="8:8" s="59" customFormat="1" x14ac:dyDescent="0.35">
      <c r="H116" s="60"/>
    </row>
    <row r="117" spans="8:8" s="59" customFormat="1" x14ac:dyDescent="0.35">
      <c r="H117" s="60"/>
    </row>
    <row r="118" spans="8:8" s="59" customFormat="1" x14ac:dyDescent="0.35">
      <c r="H118" s="60"/>
    </row>
    <row r="119" spans="8:8" s="59" customFormat="1" x14ac:dyDescent="0.35">
      <c r="H119" s="60"/>
    </row>
    <row r="120" spans="8:8" s="59" customFormat="1" x14ac:dyDescent="0.35">
      <c r="H120" s="60"/>
    </row>
    <row r="121" spans="8:8" s="59" customFormat="1" x14ac:dyDescent="0.35">
      <c r="H121" s="60"/>
    </row>
    <row r="122" spans="8:8" s="59" customFormat="1" x14ac:dyDescent="0.35">
      <c r="H122" s="60"/>
    </row>
    <row r="123" spans="8:8" s="59" customFormat="1" x14ac:dyDescent="0.35">
      <c r="H123" s="60"/>
    </row>
    <row r="124" spans="8:8" s="59" customFormat="1" x14ac:dyDescent="0.35">
      <c r="H124" s="60"/>
    </row>
    <row r="125" spans="8:8" s="59" customFormat="1" x14ac:dyDescent="0.35">
      <c r="H125" s="60"/>
    </row>
    <row r="126" spans="8:8" s="59" customFormat="1" x14ac:dyDescent="0.35">
      <c r="H126" s="60"/>
    </row>
    <row r="127" spans="8:8" s="59" customFormat="1" x14ac:dyDescent="0.35">
      <c r="H127" s="60"/>
    </row>
    <row r="128" spans="8:8" s="59" customFormat="1" x14ac:dyDescent="0.35">
      <c r="H128" s="60"/>
    </row>
    <row r="129" spans="8:8" s="59" customFormat="1" x14ac:dyDescent="0.35">
      <c r="H129" s="60"/>
    </row>
    <row r="130" spans="8:8" s="59" customFormat="1" x14ac:dyDescent="0.35">
      <c r="H130" s="60"/>
    </row>
    <row r="131" spans="8:8" s="59" customFormat="1" x14ac:dyDescent="0.35">
      <c r="H131" s="60"/>
    </row>
    <row r="132" spans="8:8" s="59" customFormat="1" x14ac:dyDescent="0.35">
      <c r="H132" s="60"/>
    </row>
    <row r="133" spans="8:8" s="59" customFormat="1" x14ac:dyDescent="0.35">
      <c r="H133" s="60"/>
    </row>
    <row r="134" spans="8:8" s="59" customFormat="1" x14ac:dyDescent="0.35">
      <c r="H134" s="60"/>
    </row>
    <row r="135" spans="8:8" s="59" customFormat="1" x14ac:dyDescent="0.35">
      <c r="H135" s="60"/>
    </row>
    <row r="136" spans="8:8" s="59" customFormat="1" x14ac:dyDescent="0.35">
      <c r="H136" s="60"/>
    </row>
    <row r="137" spans="8:8" s="59" customFormat="1" x14ac:dyDescent="0.35">
      <c r="H137" s="60"/>
    </row>
    <row r="138" spans="8:8" s="59" customFormat="1" x14ac:dyDescent="0.35">
      <c r="H138" s="60"/>
    </row>
    <row r="139" spans="8:8" s="59" customFormat="1" x14ac:dyDescent="0.35">
      <c r="H139" s="60"/>
    </row>
    <row r="140" spans="8:8" s="59" customFormat="1" x14ac:dyDescent="0.35">
      <c r="H140" s="60"/>
    </row>
    <row r="141" spans="8:8" s="59" customFormat="1" x14ac:dyDescent="0.35">
      <c r="H141" s="60"/>
    </row>
    <row r="142" spans="8:8" s="59" customFormat="1" x14ac:dyDescent="0.35">
      <c r="H142" s="60"/>
    </row>
    <row r="143" spans="8:8" s="59" customFormat="1" x14ac:dyDescent="0.35">
      <c r="H143" s="60"/>
    </row>
    <row r="144" spans="8:8" s="59" customFormat="1" x14ac:dyDescent="0.35">
      <c r="H144" s="60"/>
    </row>
    <row r="145" spans="8:8" s="59" customFormat="1" x14ac:dyDescent="0.35">
      <c r="H145" s="60"/>
    </row>
    <row r="146" spans="8:8" s="59" customFormat="1" x14ac:dyDescent="0.35">
      <c r="H146" s="60"/>
    </row>
    <row r="147" spans="8:8" s="59" customFormat="1" x14ac:dyDescent="0.35">
      <c r="H147" s="60"/>
    </row>
    <row r="148" spans="8:8" s="59" customFormat="1" x14ac:dyDescent="0.35">
      <c r="H148" s="60"/>
    </row>
    <row r="149" spans="8:8" s="59" customFormat="1" x14ac:dyDescent="0.35">
      <c r="H149" s="60"/>
    </row>
    <row r="150" spans="8:8" s="59" customFormat="1" x14ac:dyDescent="0.35">
      <c r="H150" s="60"/>
    </row>
    <row r="151" spans="8:8" s="59" customFormat="1" x14ac:dyDescent="0.35">
      <c r="H151" s="60"/>
    </row>
    <row r="152" spans="8:8" s="59" customFormat="1" x14ac:dyDescent="0.35">
      <c r="H152" s="60"/>
    </row>
    <row r="153" spans="8:8" s="59" customFormat="1" x14ac:dyDescent="0.35">
      <c r="H153" s="60"/>
    </row>
    <row r="154" spans="8:8" s="59" customFormat="1" x14ac:dyDescent="0.35">
      <c r="H154" s="60"/>
    </row>
    <row r="155" spans="8:8" s="59" customFormat="1" x14ac:dyDescent="0.35">
      <c r="H155" s="60"/>
    </row>
    <row r="156" spans="8:8" s="59" customFormat="1" x14ac:dyDescent="0.35">
      <c r="H156" s="60"/>
    </row>
    <row r="157" spans="8:8" s="59" customFormat="1" x14ac:dyDescent="0.35">
      <c r="H157" s="60"/>
    </row>
    <row r="158" spans="8:8" s="59" customFormat="1" x14ac:dyDescent="0.35">
      <c r="H158" s="60"/>
    </row>
    <row r="159" spans="8:8" s="59" customFormat="1" x14ac:dyDescent="0.35">
      <c r="H159" s="60"/>
    </row>
    <row r="160" spans="8:8" s="59" customFormat="1" x14ac:dyDescent="0.35">
      <c r="H160" s="60"/>
    </row>
    <row r="161" spans="8:8" s="59" customFormat="1" x14ac:dyDescent="0.35">
      <c r="H161" s="60"/>
    </row>
    <row r="162" spans="8:8" s="59" customFormat="1" x14ac:dyDescent="0.35">
      <c r="H162" s="60"/>
    </row>
    <row r="163" spans="8:8" s="59" customFormat="1" x14ac:dyDescent="0.35">
      <c r="H163" s="60"/>
    </row>
    <row r="164" spans="8:8" s="59" customFormat="1" x14ac:dyDescent="0.35">
      <c r="H164" s="60"/>
    </row>
    <row r="165" spans="8:8" s="59" customFormat="1" x14ac:dyDescent="0.35">
      <c r="H165" s="60"/>
    </row>
    <row r="166" spans="8:8" s="59" customFormat="1" x14ac:dyDescent="0.35">
      <c r="H166" s="60"/>
    </row>
    <row r="167" spans="8:8" s="59" customFormat="1" x14ac:dyDescent="0.35">
      <c r="H167" s="60"/>
    </row>
    <row r="168" spans="8:8" s="59" customFormat="1" x14ac:dyDescent="0.35">
      <c r="H168" s="60"/>
    </row>
  </sheetData>
  <sheetProtection algorithmName="SHA-512" hashValue="d4WF5MM0i3nyKP01AKF626FrtNTnUBetuu++iCtEu+eWewfqbZ8z6ClibR0gpiDeJutEVPnTsMEqoR87QOf6Gg==" saltValue="pmBMgZKdJvisBvkOuacg6g==" spinCount="100000" sheet="1" objects="1" scenarios="1" formatCells="0" formatColumns="0" formatRows="0"/>
  <mergeCells count="4">
    <mergeCell ref="B5:H5"/>
    <mergeCell ref="A8:H8"/>
    <mergeCell ref="C6:H6"/>
    <mergeCell ref="A3:J3"/>
  </mergeCells>
  <conditionalFormatting sqref="G13:G19">
    <cfRule type="dataBar" priority="4">
      <dataBar>
        <cfvo type="num" val="0.1"/>
        <cfvo type="num" val="1"/>
        <color rgb="FF63C384"/>
      </dataBar>
      <extLst>
        <ext xmlns:x14="http://schemas.microsoft.com/office/spreadsheetml/2009/9/main" uri="{B025F937-C7B1-47D3-B67F-A62EFF666E3E}">
          <x14:id>{136C3BEA-5FDA-4803-891B-AE7ED6A70FC3}</x14:id>
        </ext>
      </extLst>
    </cfRule>
  </conditionalFormatting>
  <dataValidations count="1">
    <dataValidation type="list" allowBlank="1" showInputMessage="1" showErrorMessage="1" error="Opção inválida" promptTitle="Escolher B,1,2 ou 3" sqref="B6" xr:uid="{00000000-0002-0000-0000-000000000000}">
      <formula1>"B,1,2,3"</formula1>
    </dataValidation>
  </dataValidations>
  <pageMargins left="0.511811024" right="0.511811024" top="0.78740157499999996" bottom="0.78740157499999996" header="0.31496062000000002" footer="0.31496062000000002"/>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dataBar" id="{136C3BEA-5FDA-4803-891B-AE7ED6A70FC3}">
            <x14:dataBar minLength="0" maxLength="100" border="1" gradient="0" negativeBarBorderColorSameAsPositive="0">
              <x14:cfvo type="num">
                <xm:f>0.1</xm:f>
              </x14:cfvo>
              <x14:cfvo type="num">
                <xm:f>1</xm:f>
              </x14:cfvo>
              <x14:borderColor rgb="FF63C384"/>
              <x14:negativeFillColor rgb="FFFF0000"/>
              <x14:negativeBorderColor rgb="FFFF0000"/>
              <x14:axisColor rgb="FF000000"/>
            </x14:dataBar>
          </x14:cfRule>
          <xm:sqref>G13:G19</xm:sqref>
        </x14:conditionalFormatting>
      </x14:conditionalFormatting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259"/>
  <sheetViews>
    <sheetView topLeftCell="A51" workbookViewId="0">
      <selection activeCell="B55" sqref="B55"/>
    </sheetView>
  </sheetViews>
  <sheetFormatPr defaultColWidth="8.90625" defaultRowHeight="14.5" x14ac:dyDescent="0.35"/>
  <cols>
    <col min="1" max="1" width="5.453125" style="109" customWidth="1"/>
    <col min="2" max="2" width="96" style="249" customWidth="1"/>
    <col min="3" max="16384" width="8.90625" style="126"/>
  </cols>
  <sheetData>
    <row r="1" spans="1:12" ht="14.4" customHeight="1" x14ac:dyDescent="0.35">
      <c r="A1" s="250">
        <v>1</v>
      </c>
      <c r="B1" s="251" t="s">
        <v>578</v>
      </c>
      <c r="C1" s="247"/>
      <c r="D1" s="247"/>
      <c r="E1" s="247"/>
      <c r="F1" s="247"/>
      <c r="G1" s="247"/>
      <c r="H1" s="247"/>
      <c r="I1" s="247"/>
      <c r="J1" s="247"/>
      <c r="K1" s="247"/>
      <c r="L1" s="247"/>
    </row>
    <row r="2" spans="1:12" x14ac:dyDescent="0.35">
      <c r="A2" s="252">
        <v>2</v>
      </c>
      <c r="B2" s="253" t="s">
        <v>553</v>
      </c>
    </row>
    <row r="3" spans="1:12" x14ac:dyDescent="0.35">
      <c r="A3" s="252">
        <v>3</v>
      </c>
      <c r="B3" s="253" t="s">
        <v>554</v>
      </c>
    </row>
    <row r="4" spans="1:12" x14ac:dyDescent="0.35">
      <c r="A4" s="252">
        <v>4</v>
      </c>
      <c r="B4" s="253" t="s">
        <v>555</v>
      </c>
    </row>
    <row r="5" spans="1:12" x14ac:dyDescent="0.35">
      <c r="A5" s="252">
        <v>5</v>
      </c>
      <c r="B5" s="253" t="s">
        <v>556</v>
      </c>
    </row>
    <row r="6" spans="1:12" x14ac:dyDescent="0.35">
      <c r="A6" s="252">
        <v>6</v>
      </c>
      <c r="B6" s="253" t="s">
        <v>557</v>
      </c>
    </row>
    <row r="7" spans="1:12" x14ac:dyDescent="0.35">
      <c r="A7" s="252">
        <v>7</v>
      </c>
      <c r="B7" s="254" t="s">
        <v>556</v>
      </c>
    </row>
    <row r="8" spans="1:12" x14ac:dyDescent="0.35">
      <c r="A8" s="252">
        <v>8</v>
      </c>
      <c r="B8" s="253" t="s">
        <v>558</v>
      </c>
    </row>
    <row r="9" spans="1:12" ht="54.65" customHeight="1" x14ac:dyDescent="0.35">
      <c r="A9" s="252">
        <v>9</v>
      </c>
      <c r="B9" s="253" t="s">
        <v>577</v>
      </c>
    </row>
    <row r="10" spans="1:12" x14ac:dyDescent="0.35">
      <c r="A10" s="252">
        <v>10</v>
      </c>
      <c r="B10" s="254" t="s">
        <v>559</v>
      </c>
    </row>
    <row r="11" spans="1:12" x14ac:dyDescent="0.35">
      <c r="A11" s="252">
        <v>11</v>
      </c>
      <c r="B11" s="253" t="s">
        <v>559</v>
      </c>
    </row>
    <row r="12" spans="1:12" x14ac:dyDescent="0.35">
      <c r="A12" s="252">
        <v>12</v>
      </c>
      <c r="B12" s="254" t="s">
        <v>560</v>
      </c>
    </row>
    <row r="13" spans="1:12" x14ac:dyDescent="0.35">
      <c r="A13" s="252">
        <v>13</v>
      </c>
      <c r="B13" s="253" t="s">
        <v>561</v>
      </c>
    </row>
    <row r="14" spans="1:12" x14ac:dyDescent="0.35">
      <c r="A14" s="252">
        <v>14</v>
      </c>
      <c r="B14" s="253" t="s">
        <v>579</v>
      </c>
    </row>
    <row r="15" spans="1:12" ht="28.75" customHeight="1" x14ac:dyDescent="0.35">
      <c r="A15" s="252">
        <v>15</v>
      </c>
      <c r="B15" s="253" t="s">
        <v>562</v>
      </c>
      <c r="C15" s="246"/>
      <c r="D15" s="246"/>
      <c r="E15" s="246"/>
      <c r="F15" s="246"/>
      <c r="G15" s="246"/>
      <c r="H15" s="246"/>
      <c r="I15" s="246"/>
      <c r="J15" s="246"/>
      <c r="K15" s="246"/>
      <c r="L15" s="246"/>
    </row>
    <row r="16" spans="1:12" x14ac:dyDescent="0.35">
      <c r="A16" s="252">
        <v>16</v>
      </c>
      <c r="B16" s="253" t="s">
        <v>563</v>
      </c>
    </row>
    <row r="17" spans="1:2" x14ac:dyDescent="0.35">
      <c r="A17" s="252">
        <v>17</v>
      </c>
      <c r="B17" s="253" t="s">
        <v>564</v>
      </c>
    </row>
    <row r="18" spans="1:2" ht="26" x14ac:dyDescent="0.35">
      <c r="A18" s="252">
        <v>18</v>
      </c>
      <c r="B18" s="253" t="s">
        <v>565</v>
      </c>
    </row>
    <row r="19" spans="1:2" ht="73.25" customHeight="1" x14ac:dyDescent="0.35">
      <c r="A19" s="252">
        <v>19</v>
      </c>
      <c r="B19" s="253" t="s">
        <v>566</v>
      </c>
    </row>
    <row r="20" spans="1:2" ht="65" x14ac:dyDescent="0.35">
      <c r="A20" s="252">
        <v>20</v>
      </c>
      <c r="B20" s="253" t="s">
        <v>567</v>
      </c>
    </row>
    <row r="21" spans="1:2" ht="52" x14ac:dyDescent="0.35">
      <c r="A21" s="252">
        <v>21</v>
      </c>
      <c r="B21" s="253" t="s">
        <v>568</v>
      </c>
    </row>
    <row r="22" spans="1:2" x14ac:dyDescent="0.35">
      <c r="A22" s="252">
        <v>22</v>
      </c>
      <c r="B22" s="253" t="s">
        <v>569</v>
      </c>
    </row>
    <row r="23" spans="1:2" x14ac:dyDescent="0.35">
      <c r="A23" s="252">
        <v>23</v>
      </c>
      <c r="B23" s="254" t="s">
        <v>570</v>
      </c>
    </row>
    <row r="24" spans="1:2" ht="100.25" customHeight="1" x14ac:dyDescent="0.35">
      <c r="A24" s="252">
        <v>24</v>
      </c>
      <c r="B24" s="253" t="s">
        <v>571</v>
      </c>
    </row>
    <row r="25" spans="1:2" ht="39" x14ac:dyDescent="0.35">
      <c r="A25" s="252">
        <v>25</v>
      </c>
      <c r="B25" s="253" t="s">
        <v>572</v>
      </c>
    </row>
    <row r="26" spans="1:2" x14ac:dyDescent="0.35">
      <c r="A26" s="252">
        <v>26</v>
      </c>
      <c r="B26" s="253" t="s">
        <v>573</v>
      </c>
    </row>
    <row r="27" spans="1:2" ht="18.649999999999999" customHeight="1" x14ac:dyDescent="0.35">
      <c r="A27" s="252">
        <v>27</v>
      </c>
      <c r="B27" s="253" t="s">
        <v>574</v>
      </c>
    </row>
    <row r="28" spans="1:2" ht="39" x14ac:dyDescent="0.35">
      <c r="A28" s="252">
        <v>28</v>
      </c>
      <c r="B28" s="253" t="s">
        <v>575</v>
      </c>
    </row>
    <row r="29" spans="1:2" ht="26" x14ac:dyDescent="0.35">
      <c r="A29" s="252">
        <v>29</v>
      </c>
      <c r="B29" s="253" t="s">
        <v>576</v>
      </c>
    </row>
    <row r="30" spans="1:2" ht="26" x14ac:dyDescent="0.35">
      <c r="A30" s="252">
        <v>30</v>
      </c>
      <c r="B30" s="253" t="s">
        <v>580</v>
      </c>
    </row>
    <row r="31" spans="1:2" ht="52" x14ac:dyDescent="0.35">
      <c r="A31" s="252">
        <v>31</v>
      </c>
      <c r="B31" s="253" t="s">
        <v>581</v>
      </c>
    </row>
    <row r="32" spans="1:2" ht="52" x14ac:dyDescent="0.35">
      <c r="A32" s="252">
        <v>32</v>
      </c>
      <c r="B32" s="253" t="s">
        <v>582</v>
      </c>
    </row>
    <row r="33" spans="1:2" ht="26" x14ac:dyDescent="0.35">
      <c r="A33" s="252">
        <v>33</v>
      </c>
      <c r="B33" s="253" t="s">
        <v>583</v>
      </c>
    </row>
    <row r="34" spans="1:2" x14ac:dyDescent="0.35">
      <c r="A34" s="252">
        <v>34</v>
      </c>
      <c r="B34" s="254" t="s">
        <v>584</v>
      </c>
    </row>
    <row r="35" spans="1:2" ht="39" x14ac:dyDescent="0.35">
      <c r="A35" s="252">
        <v>35</v>
      </c>
      <c r="B35" s="253" t="s">
        <v>585</v>
      </c>
    </row>
    <row r="36" spans="1:2" ht="26" x14ac:dyDescent="0.35">
      <c r="A36" s="252">
        <v>36</v>
      </c>
      <c r="B36" s="253" t="s">
        <v>552</v>
      </c>
    </row>
    <row r="37" spans="1:2" x14ac:dyDescent="0.35">
      <c r="A37" s="252">
        <v>37</v>
      </c>
      <c r="B37" s="253" t="s">
        <v>586</v>
      </c>
    </row>
    <row r="38" spans="1:2" x14ac:dyDescent="0.35">
      <c r="A38" s="252">
        <v>38</v>
      </c>
      <c r="B38" s="253" t="s">
        <v>586</v>
      </c>
    </row>
    <row r="39" spans="1:2" ht="39" x14ac:dyDescent="0.35">
      <c r="A39" s="252">
        <v>39</v>
      </c>
      <c r="B39" s="253" t="s">
        <v>589</v>
      </c>
    </row>
    <row r="40" spans="1:2" x14ac:dyDescent="0.35">
      <c r="A40" s="252">
        <v>40</v>
      </c>
      <c r="B40" s="253" t="s">
        <v>718</v>
      </c>
    </row>
    <row r="41" spans="1:2" x14ac:dyDescent="0.35">
      <c r="A41" s="252">
        <v>41</v>
      </c>
      <c r="B41" s="253" t="s">
        <v>719</v>
      </c>
    </row>
    <row r="42" spans="1:2" ht="26" x14ac:dyDescent="0.35">
      <c r="A42" s="252">
        <v>42</v>
      </c>
      <c r="B42" s="253" t="s">
        <v>720</v>
      </c>
    </row>
    <row r="43" spans="1:2" ht="39" x14ac:dyDescent="0.35">
      <c r="A43" s="252">
        <v>43</v>
      </c>
      <c r="B43" s="253" t="s">
        <v>721</v>
      </c>
    </row>
    <row r="44" spans="1:2" ht="39" x14ac:dyDescent="0.35">
      <c r="A44" s="252">
        <v>44</v>
      </c>
      <c r="B44" s="253" t="s">
        <v>722</v>
      </c>
    </row>
    <row r="45" spans="1:2" ht="26" x14ac:dyDescent="0.35">
      <c r="A45" s="252">
        <v>45</v>
      </c>
      <c r="B45" s="253" t="s">
        <v>723</v>
      </c>
    </row>
    <row r="46" spans="1:2" x14ac:dyDescent="0.35">
      <c r="A46" s="252">
        <v>46</v>
      </c>
      <c r="B46" s="253" t="s">
        <v>724</v>
      </c>
    </row>
    <row r="47" spans="1:2" ht="26" x14ac:dyDescent="0.35">
      <c r="A47" s="252">
        <v>47</v>
      </c>
      <c r="B47" s="253" t="s">
        <v>725</v>
      </c>
    </row>
    <row r="48" spans="1:2" ht="31.75" customHeight="1" x14ac:dyDescent="0.35">
      <c r="A48" s="252">
        <v>48</v>
      </c>
      <c r="B48" s="253" t="s">
        <v>726</v>
      </c>
    </row>
    <row r="49" spans="1:2" x14ac:dyDescent="0.35">
      <c r="A49" s="252">
        <v>49</v>
      </c>
      <c r="B49" s="253" t="s">
        <v>727</v>
      </c>
    </row>
    <row r="50" spans="1:2" x14ac:dyDescent="0.35">
      <c r="A50" s="252">
        <v>50</v>
      </c>
      <c r="B50" s="253" t="s">
        <v>728</v>
      </c>
    </row>
    <row r="51" spans="1:2" ht="117" x14ac:dyDescent="0.35">
      <c r="A51" s="252">
        <v>51</v>
      </c>
      <c r="B51" s="253" t="s">
        <v>729</v>
      </c>
    </row>
    <row r="52" spans="1:2" ht="39" x14ac:dyDescent="0.35">
      <c r="A52" s="252">
        <v>52</v>
      </c>
      <c r="B52" s="253" t="s">
        <v>730</v>
      </c>
    </row>
    <row r="53" spans="1:2" x14ac:dyDescent="0.35">
      <c r="A53" s="252">
        <v>53</v>
      </c>
      <c r="B53" s="253" t="s">
        <v>731</v>
      </c>
    </row>
    <row r="54" spans="1:2" x14ac:dyDescent="0.35">
      <c r="A54" s="252">
        <v>54</v>
      </c>
      <c r="B54" s="253" t="s">
        <v>732</v>
      </c>
    </row>
    <row r="55" spans="1:2" ht="40.5" customHeight="1" x14ac:dyDescent="0.35">
      <c r="A55" s="252">
        <v>55</v>
      </c>
      <c r="B55" s="253" t="s">
        <v>1000</v>
      </c>
    </row>
    <row r="56" spans="1:2" x14ac:dyDescent="0.35">
      <c r="A56" s="252">
        <v>56</v>
      </c>
      <c r="B56" s="253" t="s">
        <v>733</v>
      </c>
    </row>
    <row r="57" spans="1:2" ht="24.5" x14ac:dyDescent="0.35">
      <c r="A57" s="252">
        <v>57</v>
      </c>
      <c r="B57" s="253" t="s">
        <v>734</v>
      </c>
    </row>
    <row r="58" spans="1:2" x14ac:dyDescent="0.35">
      <c r="A58" s="252">
        <v>58</v>
      </c>
      <c r="B58" s="253" t="s">
        <v>735</v>
      </c>
    </row>
    <row r="59" spans="1:2" x14ac:dyDescent="0.35">
      <c r="A59" s="252">
        <v>59</v>
      </c>
      <c r="B59" s="253" t="s">
        <v>736</v>
      </c>
    </row>
    <row r="60" spans="1:2" x14ac:dyDescent="0.35">
      <c r="A60" s="252">
        <v>60</v>
      </c>
      <c r="B60" s="253" t="s">
        <v>737</v>
      </c>
    </row>
    <row r="61" spans="1:2" x14ac:dyDescent="0.35">
      <c r="A61" s="252">
        <v>61</v>
      </c>
      <c r="B61" s="253" t="s">
        <v>738</v>
      </c>
    </row>
    <row r="62" spans="1:2" ht="26" x14ac:dyDescent="0.35">
      <c r="A62" s="252">
        <v>62</v>
      </c>
      <c r="B62" s="253" t="s">
        <v>901</v>
      </c>
    </row>
    <row r="63" spans="1:2" x14ac:dyDescent="0.35">
      <c r="A63" s="252">
        <v>63</v>
      </c>
      <c r="B63" s="253" t="s">
        <v>739</v>
      </c>
    </row>
    <row r="64" spans="1:2" ht="39" x14ac:dyDescent="0.35">
      <c r="A64" s="252">
        <v>64</v>
      </c>
      <c r="B64" s="253" t="s">
        <v>740</v>
      </c>
    </row>
    <row r="65" spans="1:2" ht="26" x14ac:dyDescent="0.35">
      <c r="A65" s="252">
        <v>65</v>
      </c>
      <c r="B65" s="253" t="s">
        <v>741</v>
      </c>
    </row>
    <row r="66" spans="1:2" x14ac:dyDescent="0.35">
      <c r="A66" s="252">
        <v>66</v>
      </c>
      <c r="B66" s="253" t="s">
        <v>742</v>
      </c>
    </row>
    <row r="67" spans="1:2" x14ac:dyDescent="0.35">
      <c r="A67" s="252">
        <v>67</v>
      </c>
      <c r="B67" s="253" t="s">
        <v>743</v>
      </c>
    </row>
    <row r="68" spans="1:2" ht="26" x14ac:dyDescent="0.35">
      <c r="A68" s="252">
        <v>68</v>
      </c>
      <c r="B68" s="255" t="s">
        <v>744</v>
      </c>
    </row>
    <row r="69" spans="1:2" ht="78" x14ac:dyDescent="0.35">
      <c r="A69" s="252">
        <v>69</v>
      </c>
      <c r="B69" s="253" t="s">
        <v>745</v>
      </c>
    </row>
    <row r="70" spans="1:2" x14ac:dyDescent="0.35">
      <c r="A70" s="252">
        <v>70</v>
      </c>
      <c r="B70" s="253" t="s">
        <v>746</v>
      </c>
    </row>
    <row r="71" spans="1:2" x14ac:dyDescent="0.35">
      <c r="A71" s="252">
        <v>71</v>
      </c>
      <c r="B71" s="253" t="s">
        <v>586</v>
      </c>
    </row>
    <row r="72" spans="1:2" x14ac:dyDescent="0.35">
      <c r="A72" s="252">
        <v>72</v>
      </c>
      <c r="B72" s="253" t="s">
        <v>747</v>
      </c>
    </row>
    <row r="73" spans="1:2" x14ac:dyDescent="0.35">
      <c r="A73" s="252">
        <v>73</v>
      </c>
      <c r="B73" s="253" t="s">
        <v>748</v>
      </c>
    </row>
    <row r="74" spans="1:2" ht="33.65" customHeight="1" x14ac:dyDescent="0.35">
      <c r="A74" s="252">
        <v>74</v>
      </c>
      <c r="B74" s="253" t="s">
        <v>749</v>
      </c>
    </row>
    <row r="75" spans="1:2" ht="26" x14ac:dyDescent="0.35">
      <c r="A75" s="252">
        <v>75</v>
      </c>
      <c r="B75" s="253" t="s">
        <v>750</v>
      </c>
    </row>
    <row r="76" spans="1:2" x14ac:dyDescent="0.35">
      <c r="A76" s="252">
        <v>76</v>
      </c>
      <c r="B76" s="253" t="s">
        <v>751</v>
      </c>
    </row>
    <row r="77" spans="1:2" ht="39" x14ac:dyDescent="0.35">
      <c r="A77" s="252">
        <v>77</v>
      </c>
      <c r="B77" s="253" t="s">
        <v>752</v>
      </c>
    </row>
    <row r="78" spans="1:2" ht="26" x14ac:dyDescent="0.35">
      <c r="A78" s="252">
        <v>78</v>
      </c>
      <c r="B78" s="253" t="s">
        <v>753</v>
      </c>
    </row>
    <row r="79" spans="1:2" x14ac:dyDescent="0.35">
      <c r="A79" s="252">
        <v>79</v>
      </c>
      <c r="B79" s="253" t="s">
        <v>754</v>
      </c>
    </row>
    <row r="80" spans="1:2" ht="26" x14ac:dyDescent="0.35">
      <c r="A80" s="252">
        <v>80</v>
      </c>
      <c r="B80" s="255" t="s">
        <v>755</v>
      </c>
    </row>
    <row r="81" spans="1:2" ht="29.4" customHeight="1" x14ac:dyDescent="0.35">
      <c r="A81" s="252">
        <v>81</v>
      </c>
      <c r="B81" s="253" t="s">
        <v>756</v>
      </c>
    </row>
    <row r="82" spans="1:2" x14ac:dyDescent="0.35">
      <c r="A82" s="252">
        <v>82</v>
      </c>
      <c r="B82" s="253" t="s">
        <v>757</v>
      </c>
    </row>
    <row r="83" spans="1:2" ht="39" x14ac:dyDescent="0.35">
      <c r="A83" s="252">
        <v>83</v>
      </c>
      <c r="B83" s="253" t="s">
        <v>758</v>
      </c>
    </row>
    <row r="84" spans="1:2" ht="39" x14ac:dyDescent="0.35">
      <c r="A84" s="252">
        <v>84</v>
      </c>
      <c r="B84" s="253" t="s">
        <v>759</v>
      </c>
    </row>
    <row r="85" spans="1:2" ht="65" x14ac:dyDescent="0.35">
      <c r="A85" s="252">
        <v>85</v>
      </c>
      <c r="B85" s="253" t="s">
        <v>760</v>
      </c>
    </row>
    <row r="86" spans="1:2" ht="52" x14ac:dyDescent="0.35">
      <c r="A86" s="252">
        <v>86</v>
      </c>
      <c r="B86" s="253" t="s">
        <v>761</v>
      </c>
    </row>
    <row r="87" spans="1:2" ht="26" x14ac:dyDescent="0.35">
      <c r="A87" s="252">
        <v>87</v>
      </c>
      <c r="B87" s="253" t="s">
        <v>762</v>
      </c>
    </row>
    <row r="88" spans="1:2" ht="26" x14ac:dyDescent="0.35">
      <c r="A88" s="252">
        <v>88</v>
      </c>
      <c r="B88" s="253" t="s">
        <v>763</v>
      </c>
    </row>
    <row r="89" spans="1:2" x14ac:dyDescent="0.35">
      <c r="A89" s="252">
        <v>89</v>
      </c>
      <c r="B89" s="253" t="s">
        <v>764</v>
      </c>
    </row>
    <row r="90" spans="1:2" ht="26" x14ac:dyDescent="0.35">
      <c r="A90" s="252">
        <v>90</v>
      </c>
      <c r="B90" s="253" t="s">
        <v>765</v>
      </c>
    </row>
    <row r="91" spans="1:2" x14ac:dyDescent="0.35">
      <c r="A91" s="252">
        <v>91</v>
      </c>
      <c r="B91" s="253" t="s">
        <v>766</v>
      </c>
    </row>
    <row r="92" spans="1:2" x14ac:dyDescent="0.35">
      <c r="A92" s="252">
        <v>92</v>
      </c>
      <c r="B92" s="253" t="s">
        <v>767</v>
      </c>
    </row>
    <row r="93" spans="1:2" x14ac:dyDescent="0.35">
      <c r="A93" s="252">
        <v>93</v>
      </c>
      <c r="B93" s="255" t="s">
        <v>769</v>
      </c>
    </row>
    <row r="94" spans="1:2" x14ac:dyDescent="0.35">
      <c r="A94" s="252">
        <v>94</v>
      </c>
      <c r="B94" s="255" t="s">
        <v>768</v>
      </c>
    </row>
    <row r="95" spans="1:2" x14ac:dyDescent="0.35">
      <c r="A95" s="252">
        <v>95</v>
      </c>
      <c r="B95" s="255" t="s">
        <v>770</v>
      </c>
    </row>
    <row r="96" spans="1:2" x14ac:dyDescent="0.35">
      <c r="A96" s="252">
        <v>96</v>
      </c>
      <c r="B96" s="253" t="s">
        <v>586</v>
      </c>
    </row>
    <row r="97" spans="1:2" ht="39" x14ac:dyDescent="0.35">
      <c r="A97" s="252">
        <v>97</v>
      </c>
      <c r="B97" s="255" t="s">
        <v>771</v>
      </c>
    </row>
    <row r="98" spans="1:2" ht="52" x14ac:dyDescent="0.35">
      <c r="A98" s="252">
        <v>98</v>
      </c>
      <c r="B98" s="255" t="s">
        <v>772</v>
      </c>
    </row>
    <row r="99" spans="1:2" ht="26" x14ac:dyDescent="0.35">
      <c r="A99" s="252">
        <v>99</v>
      </c>
      <c r="B99" s="253" t="s">
        <v>773</v>
      </c>
    </row>
    <row r="100" spans="1:2" ht="26" x14ac:dyDescent="0.35">
      <c r="A100" s="252">
        <v>100</v>
      </c>
      <c r="B100" s="255" t="s">
        <v>774</v>
      </c>
    </row>
    <row r="101" spans="1:2" x14ac:dyDescent="0.35">
      <c r="A101" s="252">
        <v>101</v>
      </c>
      <c r="B101" s="253" t="s">
        <v>775</v>
      </c>
    </row>
    <row r="102" spans="1:2" x14ac:dyDescent="0.35">
      <c r="A102" s="252">
        <v>102</v>
      </c>
      <c r="B102" s="253" t="s">
        <v>776</v>
      </c>
    </row>
    <row r="103" spans="1:2" x14ac:dyDescent="0.35">
      <c r="A103" s="252">
        <v>103</v>
      </c>
      <c r="B103" s="255" t="s">
        <v>777</v>
      </c>
    </row>
    <row r="104" spans="1:2" ht="26" x14ac:dyDescent="0.35">
      <c r="A104" s="252">
        <v>104</v>
      </c>
      <c r="B104" s="255" t="s">
        <v>778</v>
      </c>
    </row>
    <row r="105" spans="1:2" x14ac:dyDescent="0.35">
      <c r="A105" s="252">
        <v>105</v>
      </c>
      <c r="B105" s="255" t="s">
        <v>779</v>
      </c>
    </row>
    <row r="106" spans="1:2" x14ac:dyDescent="0.35">
      <c r="A106" s="252">
        <v>106</v>
      </c>
      <c r="B106" s="253" t="s">
        <v>780</v>
      </c>
    </row>
    <row r="107" spans="1:2" x14ac:dyDescent="0.35">
      <c r="A107" s="252">
        <v>107</v>
      </c>
      <c r="B107" s="253" t="s">
        <v>781</v>
      </c>
    </row>
    <row r="108" spans="1:2" x14ac:dyDescent="0.35">
      <c r="A108" s="252">
        <v>108</v>
      </c>
      <c r="B108" s="255" t="s">
        <v>782</v>
      </c>
    </row>
    <row r="109" spans="1:2" x14ac:dyDescent="0.35">
      <c r="A109" s="252">
        <v>109</v>
      </c>
      <c r="B109" s="255" t="s">
        <v>783</v>
      </c>
    </row>
    <row r="110" spans="1:2" ht="39" x14ac:dyDescent="0.35">
      <c r="A110" s="252">
        <v>110</v>
      </c>
      <c r="B110" s="253" t="s">
        <v>784</v>
      </c>
    </row>
    <row r="111" spans="1:2" x14ac:dyDescent="0.35">
      <c r="A111" s="252">
        <v>111</v>
      </c>
      <c r="B111" s="253" t="s">
        <v>785</v>
      </c>
    </row>
    <row r="112" spans="1:2" ht="26" x14ac:dyDescent="0.35">
      <c r="A112" s="252">
        <v>112</v>
      </c>
      <c r="B112" s="253" t="s">
        <v>786</v>
      </c>
    </row>
    <row r="113" spans="1:2" ht="26" x14ac:dyDescent="0.35">
      <c r="A113" s="252">
        <v>113</v>
      </c>
      <c r="B113" s="255" t="s">
        <v>787</v>
      </c>
    </row>
    <row r="114" spans="1:2" ht="58" x14ac:dyDescent="0.35">
      <c r="A114" s="252">
        <v>114</v>
      </c>
      <c r="B114" s="256" t="s">
        <v>788</v>
      </c>
    </row>
    <row r="115" spans="1:2" ht="26" x14ac:dyDescent="0.35">
      <c r="A115" s="252">
        <v>115</v>
      </c>
      <c r="B115" s="253" t="s">
        <v>789</v>
      </c>
    </row>
    <row r="116" spans="1:2" x14ac:dyDescent="0.35">
      <c r="A116" s="252">
        <v>116</v>
      </c>
      <c r="B116" s="253" t="s">
        <v>790</v>
      </c>
    </row>
    <row r="117" spans="1:2" x14ac:dyDescent="0.35">
      <c r="A117" s="252">
        <v>117</v>
      </c>
      <c r="B117" s="253" t="s">
        <v>791</v>
      </c>
    </row>
    <row r="118" spans="1:2" x14ac:dyDescent="0.35">
      <c r="A118" s="252">
        <v>118</v>
      </c>
      <c r="B118" s="253" t="s">
        <v>792</v>
      </c>
    </row>
    <row r="119" spans="1:2" x14ac:dyDescent="0.35">
      <c r="A119" s="252">
        <v>119</v>
      </c>
      <c r="B119" s="255" t="s">
        <v>793</v>
      </c>
    </row>
    <row r="120" spans="1:2" x14ac:dyDescent="0.35">
      <c r="A120" s="252">
        <v>120</v>
      </c>
      <c r="B120" s="253" t="s">
        <v>792</v>
      </c>
    </row>
    <row r="121" spans="1:2" x14ac:dyDescent="0.35">
      <c r="A121" s="252">
        <v>121</v>
      </c>
      <c r="B121" s="253" t="s">
        <v>794</v>
      </c>
    </row>
    <row r="122" spans="1:2" x14ac:dyDescent="0.35">
      <c r="A122" s="252">
        <v>122</v>
      </c>
      <c r="B122" s="253" t="s">
        <v>795</v>
      </c>
    </row>
    <row r="123" spans="1:2" x14ac:dyDescent="0.35">
      <c r="A123" s="252">
        <v>123</v>
      </c>
      <c r="B123" s="253" t="s">
        <v>796</v>
      </c>
    </row>
    <row r="124" spans="1:2" ht="26" x14ac:dyDescent="0.35">
      <c r="A124" s="252">
        <v>124</v>
      </c>
      <c r="B124" s="253" t="s">
        <v>797</v>
      </c>
    </row>
    <row r="125" spans="1:2" x14ac:dyDescent="0.35">
      <c r="A125" s="252">
        <v>125</v>
      </c>
      <c r="B125" s="253" t="s">
        <v>798</v>
      </c>
    </row>
    <row r="126" spans="1:2" x14ac:dyDescent="0.35">
      <c r="A126" s="252">
        <v>126</v>
      </c>
      <c r="B126" s="255" t="s">
        <v>799</v>
      </c>
    </row>
    <row r="127" spans="1:2" ht="26" x14ac:dyDescent="0.35">
      <c r="A127" s="252">
        <v>127</v>
      </c>
      <c r="B127" s="253" t="s">
        <v>800</v>
      </c>
    </row>
    <row r="128" spans="1:2" ht="26" x14ac:dyDescent="0.35">
      <c r="A128" s="252">
        <v>128</v>
      </c>
      <c r="B128" s="253" t="s">
        <v>801</v>
      </c>
    </row>
    <row r="129" spans="1:2" ht="26" x14ac:dyDescent="0.35">
      <c r="A129" s="252">
        <v>129</v>
      </c>
      <c r="B129" s="253" t="s">
        <v>802</v>
      </c>
    </row>
    <row r="130" spans="1:2" ht="26" x14ac:dyDescent="0.35">
      <c r="A130" s="252">
        <v>130</v>
      </c>
      <c r="B130" s="253" t="s">
        <v>803</v>
      </c>
    </row>
    <row r="131" spans="1:2" ht="26" x14ac:dyDescent="0.35">
      <c r="A131" s="252">
        <v>131</v>
      </c>
      <c r="B131" s="253" t="s">
        <v>804</v>
      </c>
    </row>
    <row r="132" spans="1:2" x14ac:dyDescent="0.35">
      <c r="A132" s="252">
        <v>132</v>
      </c>
      <c r="B132" s="253" t="s">
        <v>805</v>
      </c>
    </row>
    <row r="133" spans="1:2" ht="26" x14ac:dyDescent="0.35">
      <c r="A133" s="252">
        <v>133</v>
      </c>
      <c r="B133" s="253" t="s">
        <v>806</v>
      </c>
    </row>
    <row r="134" spans="1:2" ht="26" x14ac:dyDescent="0.35">
      <c r="A134" s="252">
        <v>134</v>
      </c>
      <c r="B134" s="253" t="s">
        <v>807</v>
      </c>
    </row>
    <row r="135" spans="1:2" x14ac:dyDescent="0.35">
      <c r="A135" s="252">
        <v>135</v>
      </c>
      <c r="B135" s="253" t="s">
        <v>808</v>
      </c>
    </row>
    <row r="136" spans="1:2" ht="26" x14ac:dyDescent="0.35">
      <c r="A136" s="252">
        <v>136</v>
      </c>
      <c r="B136" s="253" t="s">
        <v>809</v>
      </c>
    </row>
    <row r="137" spans="1:2" x14ac:dyDescent="0.35">
      <c r="A137" s="252">
        <v>137</v>
      </c>
      <c r="B137" s="253" t="s">
        <v>810</v>
      </c>
    </row>
    <row r="138" spans="1:2" x14ac:dyDescent="0.35">
      <c r="A138" s="252">
        <v>138</v>
      </c>
      <c r="B138" s="253" t="s">
        <v>811</v>
      </c>
    </row>
    <row r="139" spans="1:2" x14ac:dyDescent="0.35">
      <c r="A139" s="252">
        <v>139</v>
      </c>
      <c r="B139" s="253" t="s">
        <v>812</v>
      </c>
    </row>
    <row r="140" spans="1:2" x14ac:dyDescent="0.35">
      <c r="A140" s="252">
        <v>140</v>
      </c>
      <c r="B140" s="253" t="s">
        <v>813</v>
      </c>
    </row>
    <row r="141" spans="1:2" x14ac:dyDescent="0.35">
      <c r="A141" s="252">
        <v>141</v>
      </c>
      <c r="B141" s="255" t="s">
        <v>814</v>
      </c>
    </row>
    <row r="142" spans="1:2" x14ac:dyDescent="0.35">
      <c r="A142" s="252">
        <v>142</v>
      </c>
      <c r="B142" s="253" t="s">
        <v>812</v>
      </c>
    </row>
    <row r="143" spans="1:2" x14ac:dyDescent="0.35">
      <c r="A143" s="252">
        <v>143</v>
      </c>
      <c r="B143" s="253" t="s">
        <v>813</v>
      </c>
    </row>
    <row r="144" spans="1:2" x14ac:dyDescent="0.35">
      <c r="A144" s="252">
        <v>144</v>
      </c>
      <c r="B144" s="253" t="s">
        <v>815</v>
      </c>
    </row>
    <row r="145" spans="1:2" x14ac:dyDescent="0.35">
      <c r="A145" s="252">
        <v>145</v>
      </c>
      <c r="B145" s="253" t="s">
        <v>816</v>
      </c>
    </row>
    <row r="146" spans="1:2" ht="39" x14ac:dyDescent="0.35">
      <c r="A146" s="252">
        <v>146</v>
      </c>
      <c r="B146" s="253" t="s">
        <v>817</v>
      </c>
    </row>
    <row r="147" spans="1:2" ht="26" x14ac:dyDescent="0.35">
      <c r="A147" s="252">
        <v>147</v>
      </c>
      <c r="B147" s="253" t="s">
        <v>818</v>
      </c>
    </row>
    <row r="148" spans="1:2" ht="65" x14ac:dyDescent="0.35">
      <c r="A148" s="252">
        <v>148</v>
      </c>
      <c r="B148" s="253" t="s">
        <v>819</v>
      </c>
    </row>
    <row r="149" spans="1:2" ht="26" x14ac:dyDescent="0.35">
      <c r="A149" s="252">
        <v>149</v>
      </c>
      <c r="B149" s="253" t="s">
        <v>820</v>
      </c>
    </row>
    <row r="150" spans="1:2" ht="39" x14ac:dyDescent="0.35">
      <c r="A150" s="252">
        <v>150</v>
      </c>
      <c r="B150" s="253" t="s">
        <v>821</v>
      </c>
    </row>
    <row r="151" spans="1:2" x14ac:dyDescent="0.35">
      <c r="A151" s="252">
        <v>151</v>
      </c>
      <c r="B151" s="253" t="s">
        <v>822</v>
      </c>
    </row>
    <row r="152" spans="1:2" x14ac:dyDescent="0.35">
      <c r="A152" s="252">
        <v>152</v>
      </c>
      <c r="B152" s="253" t="s">
        <v>823</v>
      </c>
    </row>
    <row r="153" spans="1:2" x14ac:dyDescent="0.35">
      <c r="A153" s="252">
        <v>153</v>
      </c>
      <c r="B153" s="253" t="s">
        <v>824</v>
      </c>
    </row>
    <row r="154" spans="1:2" x14ac:dyDescent="0.35">
      <c r="A154" s="252">
        <v>154</v>
      </c>
      <c r="B154" s="253" t="s">
        <v>825</v>
      </c>
    </row>
    <row r="155" spans="1:2" ht="65" x14ac:dyDescent="0.35">
      <c r="A155" s="252">
        <v>155</v>
      </c>
      <c r="B155" s="253" t="s">
        <v>826</v>
      </c>
    </row>
    <row r="156" spans="1:2" x14ac:dyDescent="0.35">
      <c r="A156" s="252">
        <v>156</v>
      </c>
      <c r="B156" s="253" t="s">
        <v>827</v>
      </c>
    </row>
    <row r="157" spans="1:2" ht="26" x14ac:dyDescent="0.35">
      <c r="A157" s="252">
        <v>157</v>
      </c>
      <c r="B157" s="255" t="s">
        <v>828</v>
      </c>
    </row>
    <row r="158" spans="1:2" ht="26" x14ac:dyDescent="0.35">
      <c r="A158" s="252">
        <v>158</v>
      </c>
      <c r="B158" s="253" t="s">
        <v>829</v>
      </c>
    </row>
    <row r="159" spans="1:2" ht="26" x14ac:dyDescent="0.35">
      <c r="A159" s="252">
        <v>159</v>
      </c>
      <c r="B159" s="255" t="s">
        <v>830</v>
      </c>
    </row>
    <row r="160" spans="1:2" ht="26" x14ac:dyDescent="0.35">
      <c r="A160" s="252">
        <v>160</v>
      </c>
      <c r="B160" s="253" t="s">
        <v>831</v>
      </c>
    </row>
    <row r="161" spans="1:2" ht="39" x14ac:dyDescent="0.35">
      <c r="A161" s="252">
        <v>161</v>
      </c>
      <c r="B161" s="253" t="s">
        <v>832</v>
      </c>
    </row>
    <row r="162" spans="1:2" ht="39" x14ac:dyDescent="0.35">
      <c r="A162" s="252">
        <v>162</v>
      </c>
      <c r="B162" s="253" t="s">
        <v>833</v>
      </c>
    </row>
    <row r="163" spans="1:2" ht="26" x14ac:dyDescent="0.35">
      <c r="A163" s="252">
        <v>163</v>
      </c>
      <c r="B163" s="253" t="s">
        <v>834</v>
      </c>
    </row>
    <row r="164" spans="1:2" ht="26" x14ac:dyDescent="0.35">
      <c r="A164" s="252">
        <v>164</v>
      </c>
      <c r="B164" s="253" t="s">
        <v>835</v>
      </c>
    </row>
    <row r="165" spans="1:2" x14ac:dyDescent="0.35">
      <c r="A165" s="252">
        <v>165</v>
      </c>
      <c r="B165" s="253" t="s">
        <v>836</v>
      </c>
    </row>
    <row r="166" spans="1:2" ht="104" x14ac:dyDescent="0.35">
      <c r="A166" s="252">
        <v>166</v>
      </c>
      <c r="B166" s="253" t="s">
        <v>837</v>
      </c>
    </row>
    <row r="167" spans="1:2" ht="26" x14ac:dyDescent="0.35">
      <c r="A167" s="252">
        <v>167</v>
      </c>
      <c r="B167" s="255" t="s">
        <v>838</v>
      </c>
    </row>
    <row r="168" spans="1:2" ht="26" x14ac:dyDescent="0.35">
      <c r="A168" s="252">
        <v>168</v>
      </c>
      <c r="B168" s="253" t="s">
        <v>839</v>
      </c>
    </row>
    <row r="169" spans="1:2" ht="39" x14ac:dyDescent="0.35">
      <c r="A169" s="252">
        <v>169</v>
      </c>
      <c r="B169" s="255" t="s">
        <v>840</v>
      </c>
    </row>
    <row r="170" spans="1:2" ht="26" x14ac:dyDescent="0.35">
      <c r="A170" s="252">
        <v>170</v>
      </c>
      <c r="B170" s="253" t="s">
        <v>841</v>
      </c>
    </row>
    <row r="171" spans="1:2" ht="26" x14ac:dyDescent="0.35">
      <c r="A171" s="252">
        <v>171</v>
      </c>
      <c r="B171" s="255" t="s">
        <v>842</v>
      </c>
    </row>
    <row r="172" spans="1:2" ht="65" x14ac:dyDescent="0.35">
      <c r="A172" s="252">
        <v>172</v>
      </c>
      <c r="B172" s="253" t="s">
        <v>843</v>
      </c>
    </row>
    <row r="173" spans="1:2" x14ac:dyDescent="0.35">
      <c r="A173" s="252">
        <v>173</v>
      </c>
      <c r="B173" s="253" t="s">
        <v>844</v>
      </c>
    </row>
    <row r="174" spans="1:2" ht="43.25" customHeight="1" x14ac:dyDescent="0.35">
      <c r="A174" s="252">
        <v>174</v>
      </c>
      <c r="B174" s="255" t="s">
        <v>845</v>
      </c>
    </row>
    <row r="175" spans="1:2" x14ac:dyDescent="0.35">
      <c r="A175" s="252">
        <v>175</v>
      </c>
      <c r="B175" s="253" t="s">
        <v>846</v>
      </c>
    </row>
    <row r="176" spans="1:2" ht="26" x14ac:dyDescent="0.35">
      <c r="A176" s="252">
        <v>176</v>
      </c>
      <c r="B176" s="255" t="s">
        <v>847</v>
      </c>
    </row>
    <row r="177" spans="1:2" x14ac:dyDescent="0.35">
      <c r="A177" s="252">
        <v>177</v>
      </c>
      <c r="B177" s="253" t="s">
        <v>848</v>
      </c>
    </row>
    <row r="178" spans="1:2" x14ac:dyDescent="0.35">
      <c r="A178" s="252">
        <v>178</v>
      </c>
      <c r="B178" s="253" t="s">
        <v>849</v>
      </c>
    </row>
    <row r="179" spans="1:2" ht="65" x14ac:dyDescent="0.35">
      <c r="A179" s="252">
        <v>179</v>
      </c>
      <c r="B179" s="253" t="s">
        <v>850</v>
      </c>
    </row>
    <row r="180" spans="1:2" x14ac:dyDescent="0.35">
      <c r="A180" s="252">
        <v>180</v>
      </c>
      <c r="B180" s="253" t="s">
        <v>851</v>
      </c>
    </row>
    <row r="181" spans="1:2" x14ac:dyDescent="0.35">
      <c r="A181" s="252">
        <v>181</v>
      </c>
      <c r="B181" s="253" t="s">
        <v>852</v>
      </c>
    </row>
    <row r="182" spans="1:2" ht="26" x14ac:dyDescent="0.35">
      <c r="A182" s="252">
        <v>182</v>
      </c>
      <c r="B182" s="253" t="s">
        <v>853</v>
      </c>
    </row>
    <row r="183" spans="1:2" x14ac:dyDescent="0.35">
      <c r="A183" s="252">
        <v>183</v>
      </c>
      <c r="B183" s="253" t="s">
        <v>854</v>
      </c>
    </row>
    <row r="184" spans="1:2" x14ac:dyDescent="0.35">
      <c r="A184" s="252">
        <v>184</v>
      </c>
      <c r="B184" s="253" t="s">
        <v>855</v>
      </c>
    </row>
    <row r="185" spans="1:2" ht="26" x14ac:dyDescent="0.35">
      <c r="A185" s="252">
        <v>185</v>
      </c>
      <c r="B185" s="253" t="s">
        <v>856</v>
      </c>
    </row>
    <row r="186" spans="1:2" ht="39" x14ac:dyDescent="0.35">
      <c r="A186" s="252">
        <v>186</v>
      </c>
      <c r="B186" s="253" t="s">
        <v>857</v>
      </c>
    </row>
    <row r="187" spans="1:2" ht="26" x14ac:dyDescent="0.35">
      <c r="A187" s="252">
        <v>187</v>
      </c>
      <c r="B187" s="253" t="s">
        <v>858</v>
      </c>
    </row>
    <row r="188" spans="1:2" ht="26" x14ac:dyDescent="0.35">
      <c r="A188" s="252">
        <v>188</v>
      </c>
      <c r="B188" s="253" t="s">
        <v>859</v>
      </c>
    </row>
    <row r="189" spans="1:2" ht="26" x14ac:dyDescent="0.35">
      <c r="A189" s="252">
        <v>189</v>
      </c>
      <c r="B189" s="253" t="s">
        <v>860</v>
      </c>
    </row>
    <row r="190" spans="1:2" ht="26" x14ac:dyDescent="0.35">
      <c r="A190" s="252">
        <v>190</v>
      </c>
      <c r="B190" s="253" t="s">
        <v>861</v>
      </c>
    </row>
    <row r="191" spans="1:2" ht="26" x14ac:dyDescent="0.35">
      <c r="A191" s="252">
        <v>191</v>
      </c>
      <c r="B191" s="253" t="s">
        <v>862</v>
      </c>
    </row>
    <row r="192" spans="1:2" ht="26" x14ac:dyDescent="0.35">
      <c r="A192" s="252">
        <v>192</v>
      </c>
      <c r="B192" s="253" t="s">
        <v>902</v>
      </c>
    </row>
    <row r="193" spans="1:2" x14ac:dyDescent="0.35">
      <c r="A193" s="252">
        <v>193</v>
      </c>
      <c r="B193" s="253" t="s">
        <v>863</v>
      </c>
    </row>
    <row r="194" spans="1:2" ht="39" x14ac:dyDescent="0.35">
      <c r="A194" s="252">
        <v>194</v>
      </c>
      <c r="B194" s="253" t="s">
        <v>864</v>
      </c>
    </row>
    <row r="195" spans="1:2" ht="39" x14ac:dyDescent="0.35">
      <c r="A195" s="252">
        <v>195</v>
      </c>
      <c r="B195" s="253" t="s">
        <v>865</v>
      </c>
    </row>
    <row r="196" spans="1:2" ht="39" x14ac:dyDescent="0.35">
      <c r="A196" s="252">
        <v>196</v>
      </c>
      <c r="B196" s="253" t="s">
        <v>865</v>
      </c>
    </row>
    <row r="197" spans="1:2" x14ac:dyDescent="0.35">
      <c r="A197" s="252">
        <v>197</v>
      </c>
      <c r="B197" s="253" t="s">
        <v>866</v>
      </c>
    </row>
    <row r="198" spans="1:2" x14ac:dyDescent="0.35">
      <c r="A198" s="252">
        <v>198</v>
      </c>
      <c r="B198" s="253" t="s">
        <v>867</v>
      </c>
    </row>
    <row r="199" spans="1:2" ht="65" x14ac:dyDescent="0.35">
      <c r="A199" s="252">
        <v>199</v>
      </c>
      <c r="B199" s="253" t="s">
        <v>868</v>
      </c>
    </row>
    <row r="200" spans="1:2" x14ac:dyDescent="0.35">
      <c r="A200" s="252">
        <v>200</v>
      </c>
      <c r="B200" s="253" t="s">
        <v>869</v>
      </c>
    </row>
    <row r="201" spans="1:2" x14ac:dyDescent="0.35">
      <c r="A201" s="252">
        <v>201</v>
      </c>
      <c r="B201" s="253" t="s">
        <v>870</v>
      </c>
    </row>
    <row r="202" spans="1:2" x14ac:dyDescent="0.35">
      <c r="A202" s="252">
        <v>202</v>
      </c>
      <c r="B202" s="253" t="s">
        <v>871</v>
      </c>
    </row>
    <row r="203" spans="1:2" x14ac:dyDescent="0.35">
      <c r="A203" s="252">
        <v>203</v>
      </c>
      <c r="B203" s="253" t="s">
        <v>872</v>
      </c>
    </row>
    <row r="204" spans="1:2" x14ac:dyDescent="0.35">
      <c r="A204" s="252">
        <v>204</v>
      </c>
      <c r="B204" s="253" t="s">
        <v>873</v>
      </c>
    </row>
    <row r="205" spans="1:2" ht="26" x14ac:dyDescent="0.35">
      <c r="A205" s="252">
        <v>205</v>
      </c>
      <c r="B205" s="253" t="s">
        <v>874</v>
      </c>
    </row>
    <row r="206" spans="1:2" x14ac:dyDescent="0.35">
      <c r="A206" s="252">
        <v>206</v>
      </c>
      <c r="B206" s="255" t="s">
        <v>875</v>
      </c>
    </row>
    <row r="207" spans="1:2" ht="26" x14ac:dyDescent="0.35">
      <c r="A207" s="252">
        <v>207</v>
      </c>
      <c r="B207" s="253" t="s">
        <v>876</v>
      </c>
    </row>
    <row r="208" spans="1:2" x14ac:dyDescent="0.35">
      <c r="A208" s="252">
        <v>208</v>
      </c>
      <c r="B208" s="253" t="s">
        <v>877</v>
      </c>
    </row>
    <row r="209" spans="1:2" ht="282" customHeight="1" x14ac:dyDescent="0.35">
      <c r="A209" s="252">
        <v>209</v>
      </c>
      <c r="B209" s="253" t="s">
        <v>878</v>
      </c>
    </row>
    <row r="210" spans="1:2" x14ac:dyDescent="0.35">
      <c r="A210" s="252">
        <v>210</v>
      </c>
      <c r="B210" s="253" t="s">
        <v>879</v>
      </c>
    </row>
    <row r="211" spans="1:2" x14ac:dyDescent="0.35">
      <c r="A211" s="252">
        <v>211</v>
      </c>
      <c r="B211" s="253" t="s">
        <v>880</v>
      </c>
    </row>
    <row r="212" spans="1:2" ht="26" x14ac:dyDescent="0.35">
      <c r="A212" s="252">
        <v>212</v>
      </c>
      <c r="B212" s="255" t="s">
        <v>881</v>
      </c>
    </row>
    <row r="213" spans="1:2" ht="39" x14ac:dyDescent="0.35">
      <c r="A213" s="252">
        <v>213</v>
      </c>
      <c r="B213" s="255" t="s">
        <v>882</v>
      </c>
    </row>
    <row r="214" spans="1:2" ht="39" x14ac:dyDescent="0.35">
      <c r="A214" s="252">
        <v>214</v>
      </c>
      <c r="B214" s="253" t="s">
        <v>883</v>
      </c>
    </row>
    <row r="215" spans="1:2" ht="26" x14ac:dyDescent="0.35">
      <c r="A215" s="252">
        <v>215</v>
      </c>
      <c r="B215" s="253" t="s">
        <v>884</v>
      </c>
    </row>
    <row r="216" spans="1:2" x14ac:dyDescent="0.35">
      <c r="A216" s="252">
        <v>216</v>
      </c>
      <c r="B216" s="253" t="s">
        <v>885</v>
      </c>
    </row>
    <row r="217" spans="1:2" x14ac:dyDescent="0.35">
      <c r="A217" s="252">
        <v>217</v>
      </c>
      <c r="B217" s="253" t="s">
        <v>886</v>
      </c>
    </row>
    <row r="218" spans="1:2" ht="39" x14ac:dyDescent="0.35">
      <c r="A218" s="252">
        <v>218</v>
      </c>
      <c r="B218" s="253" t="s">
        <v>887</v>
      </c>
    </row>
    <row r="219" spans="1:2" x14ac:dyDescent="0.35">
      <c r="A219" s="252">
        <v>219</v>
      </c>
      <c r="B219" s="253" t="s">
        <v>888</v>
      </c>
    </row>
    <row r="220" spans="1:2" ht="65" x14ac:dyDescent="0.35">
      <c r="A220" s="252">
        <v>220</v>
      </c>
      <c r="B220" s="255" t="s">
        <v>540</v>
      </c>
    </row>
    <row r="221" spans="1:2" x14ac:dyDescent="0.35">
      <c r="A221" s="252">
        <v>221</v>
      </c>
      <c r="B221" s="253" t="s">
        <v>805</v>
      </c>
    </row>
    <row r="222" spans="1:2" x14ac:dyDescent="0.35">
      <c r="A222" s="252">
        <v>222</v>
      </c>
      <c r="B222" s="253" t="s">
        <v>889</v>
      </c>
    </row>
    <row r="223" spans="1:2" ht="26" x14ac:dyDescent="0.35">
      <c r="A223" s="252">
        <v>223</v>
      </c>
      <c r="B223" s="255" t="s">
        <v>890</v>
      </c>
    </row>
    <row r="224" spans="1:2" x14ac:dyDescent="0.35">
      <c r="A224" s="252">
        <v>224</v>
      </c>
      <c r="B224" s="255" t="s">
        <v>891</v>
      </c>
    </row>
    <row r="225" spans="1:2" ht="26" x14ac:dyDescent="0.35">
      <c r="A225" s="252">
        <v>225</v>
      </c>
      <c r="B225" s="253" t="s">
        <v>892</v>
      </c>
    </row>
    <row r="226" spans="1:2" x14ac:dyDescent="0.35">
      <c r="A226" s="252">
        <v>226</v>
      </c>
      <c r="B226" s="253" t="s">
        <v>893</v>
      </c>
    </row>
    <row r="227" spans="1:2" x14ac:dyDescent="0.35">
      <c r="A227" s="252">
        <v>227</v>
      </c>
      <c r="B227" s="253" t="s">
        <v>894</v>
      </c>
    </row>
    <row r="228" spans="1:2" ht="26" x14ac:dyDescent="0.35">
      <c r="A228" s="252">
        <v>228</v>
      </c>
      <c r="B228" s="253" t="s">
        <v>895</v>
      </c>
    </row>
    <row r="229" spans="1:2" ht="26" x14ac:dyDescent="0.35">
      <c r="A229" s="252">
        <v>229</v>
      </c>
      <c r="B229" s="253" t="s">
        <v>896</v>
      </c>
    </row>
    <row r="230" spans="1:2" ht="26" x14ac:dyDescent="0.35">
      <c r="A230" s="252">
        <v>230</v>
      </c>
      <c r="B230" s="255" t="s">
        <v>897</v>
      </c>
    </row>
    <row r="231" spans="1:2" ht="26" x14ac:dyDescent="0.35">
      <c r="A231" s="252">
        <v>231</v>
      </c>
      <c r="B231" s="253" t="s">
        <v>898</v>
      </c>
    </row>
    <row r="232" spans="1:2" x14ac:dyDescent="0.35">
      <c r="A232" s="252">
        <v>232</v>
      </c>
      <c r="B232" s="253" t="s">
        <v>899</v>
      </c>
    </row>
    <row r="233" spans="1:2" ht="26" x14ac:dyDescent="0.35">
      <c r="A233" s="257">
        <v>233</v>
      </c>
      <c r="B233" s="258" t="s">
        <v>900</v>
      </c>
    </row>
    <row r="234" spans="1:2" x14ac:dyDescent="0.35">
      <c r="B234" s="248"/>
    </row>
    <row r="235" spans="1:2" x14ac:dyDescent="0.35">
      <c r="B235" s="248"/>
    </row>
    <row r="246" spans="2:2" ht="87" x14ac:dyDescent="0.35">
      <c r="B246" s="249" t="s">
        <v>541</v>
      </c>
    </row>
    <row r="247" spans="2:2" x14ac:dyDescent="0.35">
      <c r="B247" s="249" t="s">
        <v>542</v>
      </c>
    </row>
    <row r="248" spans="2:2" ht="29" x14ac:dyDescent="0.35">
      <c r="B248" s="249" t="s">
        <v>543</v>
      </c>
    </row>
    <row r="249" spans="2:2" ht="43.5" x14ac:dyDescent="0.35">
      <c r="B249" s="249" t="s">
        <v>544</v>
      </c>
    </row>
    <row r="250" spans="2:2" x14ac:dyDescent="0.35">
      <c r="B250" s="249" t="s">
        <v>545</v>
      </c>
    </row>
    <row r="251" spans="2:2" ht="29" x14ac:dyDescent="0.35">
      <c r="B251" s="249" t="s">
        <v>546</v>
      </c>
    </row>
    <row r="255" spans="2:2" ht="29" x14ac:dyDescent="0.35">
      <c r="B255" s="249" t="s">
        <v>547</v>
      </c>
    </row>
    <row r="257" spans="2:2" ht="29" x14ac:dyDescent="0.35">
      <c r="B257" s="249" t="s">
        <v>548</v>
      </c>
    </row>
    <row r="258" spans="2:2" x14ac:dyDescent="0.35">
      <c r="B258" s="249" t="s">
        <v>549</v>
      </c>
    </row>
    <row r="259" spans="2:2" ht="29" x14ac:dyDescent="0.35">
      <c r="B259" s="249" t="s">
        <v>550</v>
      </c>
    </row>
  </sheetData>
  <sheetProtection algorithmName="SHA-512" hashValue="bDr/CmnEjGU1hBmsCD147mYAcwyIjkowVx4cDBZ62YSjwhOglqmf1dyUcW58/c7sx2Z+nmmSZPcHxOHnNHDnMQ==" saltValue="E0jS8hXQj+OZQhuIF4AFWA==" spinCount="100000" sheet="1" objects="1" scenarios="1"/>
  <pageMargins left="0.511811024" right="0.511811024" top="0.78740157499999996" bottom="0.78740157499999996" header="0.31496062000000002" footer="0.31496062000000002"/>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V175"/>
  <sheetViews>
    <sheetView zoomScale="80" zoomScaleNormal="80" workbookViewId="0">
      <selection activeCell="K120" sqref="K120"/>
    </sheetView>
  </sheetViews>
  <sheetFormatPr defaultColWidth="8.90625" defaultRowHeight="21" x14ac:dyDescent="0.35"/>
  <cols>
    <col min="1" max="1" width="2.08984375" style="118" customWidth="1"/>
    <col min="2" max="2" width="2.1796875" style="118" customWidth="1"/>
    <col min="3" max="3" width="3.08984375" style="1" customWidth="1"/>
    <col min="4" max="4" width="3.453125" style="196" customWidth="1"/>
    <col min="5" max="5" width="50.81640625" style="197" customWidth="1"/>
    <col min="6" max="6" width="7" style="34" customWidth="1"/>
    <col min="7" max="7" width="33.08984375" style="198" customWidth="1"/>
    <col min="8" max="8" width="0.81640625" style="198" customWidth="1"/>
    <col min="9" max="9" width="5.81640625" style="34" customWidth="1"/>
    <col min="10" max="10" width="0.90625" style="198" customWidth="1"/>
    <col min="11" max="11" width="35" style="199" customWidth="1"/>
    <col min="12" max="12" width="1.6328125" style="194" customWidth="1"/>
    <col min="13" max="22" width="9.1796875" style="125"/>
    <col min="23" max="16384" width="8.90625" style="126"/>
  </cols>
  <sheetData>
    <row r="1" spans="1:12" ht="17.149999999999999" customHeight="1" x14ac:dyDescent="0.35">
      <c r="C1" s="106"/>
      <c r="D1" s="119"/>
      <c r="E1" s="120" t="str">
        <f>Capa!A1</f>
        <v>LV v5</v>
      </c>
      <c r="F1" s="107"/>
      <c r="G1" s="121"/>
      <c r="H1" s="122"/>
      <c r="I1" s="35"/>
      <c r="J1" s="123"/>
      <c r="K1" s="124"/>
      <c r="L1" s="123"/>
    </row>
    <row r="2" spans="1:12" ht="18" customHeight="1" x14ac:dyDescent="0.35">
      <c r="C2" s="8" t="s">
        <v>296</v>
      </c>
      <c r="D2" s="8" t="s">
        <v>297</v>
      </c>
      <c r="E2" s="274" t="str">
        <f>"PGs: "&amp;SUMIFS($B$1:$B$230,$A$1:$A$230,"="&amp;A4&amp;"??",$D$1:$D$230,"=PG",B$1:B$230,"&gt;0")&amp;"  LV: "&amp;SUMIFS($B$1:$B$230,$A$1:$A$230,"="&amp;A4&amp;"??",$D$1:$D$230,"&lt;&gt;PG",B$1:B$230,"&gt;0")</f>
        <v>PGs: 4  LV: 12</v>
      </c>
      <c r="F2" s="267" t="s">
        <v>903</v>
      </c>
      <c r="G2" s="78" t="s">
        <v>912</v>
      </c>
      <c r="H2" s="123"/>
      <c r="I2" s="43" t="s">
        <v>913</v>
      </c>
      <c r="J2" s="123"/>
      <c r="K2" s="77" t="s">
        <v>318</v>
      </c>
      <c r="L2" s="127"/>
    </row>
    <row r="3" spans="1:12" ht="18" customHeight="1" x14ac:dyDescent="0.35">
      <c r="A3" s="118" t="s">
        <v>916</v>
      </c>
      <c r="C3" s="65"/>
      <c r="D3" s="66"/>
      <c r="E3" s="73">
        <f>IF(SUMIFS($B$1:$B$230,$A$1:$A$230,"="&amp;A4&amp;"??",B$1:B$230,"&gt;0")&lt;=0,0,COUNTIFS($F$1:$F$230,"*",$A$1:$A$230,"="&amp;A4&amp;"??",B$1:B$230,"&gt;0")/SUMIFS($B$1:$B$230,$A$1:$A$230,"="&amp;A4&amp;"??",B$1:B$230,"&gt;0"))</f>
        <v>0</v>
      </c>
      <c r="F3" s="68"/>
      <c r="G3" s="76"/>
      <c r="H3" s="128"/>
      <c r="I3" s="43"/>
      <c r="J3" s="128"/>
      <c r="K3" s="77"/>
      <c r="L3" s="129"/>
    </row>
    <row r="4" spans="1:12" ht="15.5" x14ac:dyDescent="0.35">
      <c r="A4" s="118" t="s">
        <v>916</v>
      </c>
      <c r="B4" s="7" t="str">
        <f>IF(  AND(ISNUMBER(C4),OR(ISNUMBER(D4),D4="PG")),IF(IF(Capa!$B$6="B",0,Capa!$B$6)&gt;=C4,1,0),"")</f>
        <v/>
      </c>
      <c r="C4" s="14" t="str">
        <f>IF(ISBLANK(D4),"",IF(ISERR(SEARCH(D4&amp;"\","&lt;B&gt;\&lt;1&gt;\&lt;2&gt;\&lt;3&gt;\")),IF(AND(NOT(ISBLANK(C2)),C2&lt;=3),C2,""),
IF(SEARCH(D4&amp;"\","&lt;B&gt;\&lt;1&gt;\&lt;2&gt;\&lt;3&gt;\")=1,0,IF(SEARCH(D4&amp;"\","&lt;B&gt;\&lt;1&gt;\&lt;2&gt;\&lt;3&gt;\")=5,1,IF(SEARCH(D4&amp;"\","&lt;B&gt;\&lt;1&gt;\&lt;2&gt;\&lt;3&gt;\")=9,2,IF(SEARCH(D4&amp;"\","&lt;B&gt;\&lt;1&gt;\&lt;2&gt;\&lt;3&gt;\")=13,3,""))))))</f>
        <v/>
      </c>
      <c r="D4" s="130"/>
      <c r="E4" s="131" t="s">
        <v>0</v>
      </c>
      <c r="F4" s="269">
        <f>IF(COUNTIFS($A$1:$A$230,"="&amp;A4&amp;"??",$B$1:$B$230,"&gt;0",$D$1:$D$230,"&gt;0")&gt;0,(COUNTIFS($A$1:$A$230,"="&amp;A4&amp;"??",$B$1:$B$230,"&gt;0",$D$1:$D$230,"&gt;0",F$1:F$230,"=S")+COUNTIFS($A$1:$A$230,"="&amp;A4&amp;"??",$B$1:$B$230,"&gt;0",$D$1:$D$230,"&gt;0",$F$1:$F$230,"=P")+COUNTIFS($A$1:$A$230,"="&amp;A4&amp;"??",$B$1:$B$230,"&gt;0",$D$1:$D$230,"&gt;0",F$1:F$230,"=N"))/COUNTIFS($A$1:$A$230,"="&amp;A4&amp;"??",$B$1:$B$230,"&gt;0",$D$1:$D$230,"&gt;0"),0)</f>
        <v>0</v>
      </c>
      <c r="G4" s="132"/>
      <c r="H4" s="133"/>
      <c r="I4" s="269">
        <f>IF(COUNTIFS($A$1:$A$230,"="&amp;A4&amp;"??",$B$1:$B$230,"&gt;0",$D$1:$D$230,"&gt;0")&gt;0,
        (COUNTIFS($A$1:$A$230,"="&amp;A4&amp;"??",$B$1:$B$230,"&gt;0",$D$1:$D$230,"&gt;0",F$1:F$230,"=S",I$1:I$230,"") +
         (COUNTIFS($A$1:$A$230,"="&amp;A4&amp;"??",$B$1:$B$230,"&gt;0",$D$1:$D$230,"&gt;0",$F$1:$F$230,"=P",I$1:I$230,"")/2) +
         COUNTIFS($A$1:$A$230,"="&amp;A4&amp;"??",$B$1:$B$230,"&gt;0",$D$1:$D$230,"&gt;0",I$1:I$230,"=S") +
         (COUNTIFS($A$1:$A$230,"="&amp;A4&amp;"??",$B$1:$B$230,"&gt;0",$D$1:$D$230,"&gt;0",I$1:I$230,"=P")/2)
         )/COUNTIFS($A$1:$A$230,"="&amp;A4&amp;"??",$B$1:$B$230,"&gt;0",$D$1:$D$230,"&gt;0"),0)</f>
        <v>0</v>
      </c>
      <c r="J4" s="133"/>
      <c r="K4" s="134"/>
      <c r="L4" s="133"/>
    </row>
    <row r="5" spans="1:12" ht="39" x14ac:dyDescent="0.35">
      <c r="A5" s="118" t="s">
        <v>916</v>
      </c>
      <c r="B5" s="7" t="str">
        <f>IF(  AND(ISNUMBER(C5),OR(ISNUMBER(D5),D5="PG")),IF(IF(Capa!$B$6="B",0,Capa!$B$6)&gt;=C5,1,0),"")</f>
        <v/>
      </c>
      <c r="C5" s="16" t="str">
        <f t="shared" ref="C5:C10" si="0">IF(ISBLANK(D5),"",IF(ISERR(SEARCH(D5&amp;"\","&lt;B&gt;\&lt;1&gt;\&lt;2&gt;\&lt;3&gt;\")),IF(AND(NOT(ISBLANK(C4)),C4&lt;=3),C4,""),
IF(SEARCH(D5&amp;"\","&lt;B&gt;\&lt;1&gt;\&lt;2&gt;\&lt;3&gt;\")=1,0,IF(SEARCH(D5&amp;"\","&lt;B&gt;\&lt;1&gt;\&lt;2&gt;\&lt;3&gt;\")=5,1,IF(SEARCH(D5&amp;"\","&lt;B&gt;\&lt;1&gt;\&lt;2&gt;\&lt;3&gt;\")=9,2,IF(SEARCH(D5&amp;"\","&lt;B&gt;\&lt;1&gt;\&lt;2&gt;\&lt;3&gt;\")=13,3,""))))))</f>
        <v/>
      </c>
      <c r="D5" s="135"/>
      <c r="E5" s="136" t="s">
        <v>1</v>
      </c>
      <c r="F5" s="220"/>
      <c r="G5" s="220"/>
      <c r="H5" s="175"/>
      <c r="I5" s="220"/>
      <c r="J5" s="137"/>
      <c r="K5" s="137"/>
      <c r="L5" s="138"/>
    </row>
    <row r="6" spans="1:12" ht="5.75" customHeight="1" x14ac:dyDescent="0.35">
      <c r="B6" s="7" t="str">
        <f>IF(  AND(ISNUMBER(C6),OR(ISNUMBER(D6),D6="PG")),IF(IF(Capa!$B$6="B",0,Capa!$B$6)&gt;=C6,1,0),"")</f>
        <v/>
      </c>
      <c r="C6" s="89" t="str">
        <f t="shared" si="0"/>
        <v/>
      </c>
      <c r="D6" s="140"/>
      <c r="E6" s="141"/>
      <c r="F6" s="91"/>
      <c r="G6" s="142"/>
      <c r="H6" s="142"/>
      <c r="I6" s="91"/>
      <c r="J6" s="142"/>
      <c r="K6" s="143"/>
      <c r="L6" s="142"/>
    </row>
    <row r="7" spans="1:12" ht="18.899999999999999" customHeight="1" x14ac:dyDescent="0.35">
      <c r="A7" s="118" t="s">
        <v>905</v>
      </c>
      <c r="B7" s="7" t="str">
        <f>IF(  AND(ISNUMBER(C7),OR(ISNUMBER(D7),D7="PG")),IF(IF(Capa!$B$6="B",0,Capa!$B$6)&gt;=C7,1,0),"")</f>
        <v/>
      </c>
      <c r="C7" s="88" t="str">
        <f t="shared" si="0"/>
        <v/>
      </c>
      <c r="D7" s="144"/>
      <c r="E7" s="145" t="s">
        <v>2</v>
      </c>
      <c r="F7" s="268">
        <f>IF(COUNTIFS($A$1:$A$230,"="&amp;A7&amp;"?",$B$1:$B$230,"&gt;0",$D$1:$D$230,"&gt;0")&gt;0,(COUNTIFS($A$1:$A$230,"="&amp;A7&amp;"?",$B$1:$B$230,"&gt;0",$D$1:$D$230,"&gt;0",F$1:F$230,"=S")+COUNTIFS($A$1:$A$230,"="&amp;A7&amp;"?",$B$1:$B$230,"&gt;0",$D$1:$D$230,"&gt;0",$F$1:$F$230,"=P")+COUNTIFS($A$1:$A$230,"="&amp;A7&amp;"?",$B$1:$B$230,"&gt;0",$D$1:$D$230,"&gt;0",F$1:F$230,"=N"))/COUNTIFS($A$1:$A$230,"="&amp;A7&amp;"?",$B$1:$B$230,"&gt;0",$D$1:$D$230,"&gt;0"),0)</f>
        <v>0</v>
      </c>
      <c r="G7" s="146"/>
      <c r="H7" s="146"/>
      <c r="I7" s="268">
        <f>IF(COUNTIFS($A$1:$A$230,"="&amp;A7&amp;"?",$B$1:$B$230,"&gt;0",$D$1:$D$230,"&gt;0")&gt;0,
        (COUNTIFS($A$1:$A$230,"="&amp;A7&amp;"?",$B$1:$B$230,"&gt;0",$D$1:$D$230,"&gt;0",F$1:F$230,"=S",I$1:I$230,"") +
         (COUNTIFS($A$1:$A$230,"="&amp;A7&amp;"?",$B$1:$B$230,"&gt;0",$D$1:$D$230,"&gt;0",$F$1:$F$230,"=P",I$1:I$230,"")/2) +
         COUNTIFS($A$1:$A$230,"="&amp;A7&amp;"?",$B$1:$B$230,"&gt;0",$D$1:$D$230,"&gt;0",I$1:I$230,"=S") +
         (COUNTIFS($A$1:$A$230,"="&amp;A7&amp;"?",$B$1:$B$230,"&gt;0",$D$1:$D$230,"&gt;0",I$1:I$230,"=P")/2)
         )/COUNTIFS($A$1:$A$230,"="&amp;A7&amp;"?",$B$1:$B$230,"&gt;0",$D$1:$D$230,"&gt;0"),0)</f>
        <v>0</v>
      </c>
      <c r="J7" s="146"/>
      <c r="K7" s="147"/>
      <c r="L7" s="146"/>
    </row>
    <row r="8" spans="1:12" ht="17" customHeight="1" x14ac:dyDescent="0.35">
      <c r="A8" s="118" t="s">
        <v>905</v>
      </c>
      <c r="B8" s="7" t="str">
        <f>IF(  AND(ISNUMBER(C8),OR(ISNUMBER(D8),D8="PG")),IF(IF(Capa!$B$6="B",0,Capa!$B$6)&gt;=C8,1,0),"")</f>
        <v/>
      </c>
      <c r="C8" s="44" t="str">
        <f t="shared" si="0"/>
        <v/>
      </c>
      <c r="D8" s="148"/>
      <c r="E8" s="73">
        <f>IF(SUMIFS($B$1:$B$230,$A$1:$A$230,"="&amp;A7&amp;"?",B$1:B$230,"&gt;0")&lt;=0,0,COUNTIFS($F$1:$F$230,"*",$A$1:$A$230,"="&amp;A7&amp;"?",B$1:B$230,"&gt;0")/SUMIFS($B$1:$B$230,$A$1:$A$230,"="&amp;A7&amp;"?",B$1:B$230,"&gt;0"))</f>
        <v>0</v>
      </c>
      <c r="F8" s="81"/>
      <c r="G8" s="149"/>
      <c r="H8" s="149"/>
      <c r="I8" s="86"/>
      <c r="J8" s="150"/>
      <c r="K8" s="149"/>
      <c r="L8" s="150"/>
    </row>
    <row r="9" spans="1:12" ht="27" customHeight="1" x14ac:dyDescent="0.35">
      <c r="A9" s="118" t="s">
        <v>906</v>
      </c>
      <c r="B9" s="7" t="str">
        <f>IF(  AND(ISNUMBER(C9),OR(ISNUMBER(D9),D9="PG")),IF(IF(Capa!$B$6="B",0,Capa!$B$6)&gt;=C9,1,0),"")</f>
        <v/>
      </c>
      <c r="C9" s="11" t="str">
        <f t="shared" si="0"/>
        <v/>
      </c>
      <c r="D9" s="130"/>
      <c r="E9" s="151" t="s">
        <v>3</v>
      </c>
      <c r="F9" s="25"/>
      <c r="G9" s="152"/>
      <c r="H9" s="153"/>
      <c r="I9" s="37"/>
      <c r="J9" s="132"/>
      <c r="K9" s="152"/>
      <c r="L9" s="270">
        <f>IF(COUNTIFS($A$1:$A$230,"="&amp;$A9,$B$1:$B$230,"&gt;0",$D$1:$D$230,"&gt;0")&gt;0,
        (COUNTIFS($A$1:$A$230,"="&amp;$A9,$B$1:$B$230,"&gt;0",$D$1:$D$230,"&gt;0",F$1:F$230,"=S",I$1:I$230,"") +
         (COUNTIFS($A$1:$A$230,"="&amp;$A9,$B$1:$B$230,"&gt;0",$D$1:$D$230,"&gt;0",$F$1:$F$230,"=P",I$1:I$230,"")/2) +
         COUNTIFS($A$1:$A$230,"="&amp;$A9,$B$1:$B$230,"&gt;0",$D$1:$D$230,"&gt;0",I$1:I$230,"=S") +
         (COUNTIFS($A$1:$A$230,"="&amp;$A9,$B$1:$B$230,"&gt;0",$D$1:$D$230,"&gt;0",I$1:I$230,"=P")/2)
         )/COUNTIFS($A$1:$A$230,"="&amp;$A9,$B$1:$B$230,"&gt;0",$D$1:$D$230,"&gt;0"),"")</f>
        <v>0</v>
      </c>
    </row>
    <row r="10" spans="1:12" ht="5.5" customHeight="1" x14ac:dyDescent="0.35">
      <c r="A10" s="118" t="s">
        <v>906</v>
      </c>
      <c r="B10" s="7" t="str">
        <f>IF(  AND(ISNUMBER(C10),OR(ISNUMBER(D10),D10="PG")),IF(IF(Capa!$B$6="B",0,Capa!$B$6)&gt;=C10,1,0),"")</f>
        <v/>
      </c>
      <c r="C10" s="12">
        <f t="shared" si="0"/>
        <v>0</v>
      </c>
      <c r="D10" s="13" t="s">
        <v>4</v>
      </c>
      <c r="E10" s="154"/>
      <c r="F10" s="26"/>
      <c r="G10" s="155"/>
      <c r="H10" s="156"/>
      <c r="I10" s="38"/>
      <c r="J10" s="157"/>
      <c r="K10" s="155"/>
      <c r="L10" s="158"/>
    </row>
    <row r="11" spans="1:12" ht="56.4" customHeight="1" x14ac:dyDescent="0.35">
      <c r="A11" s="118" t="s">
        <v>906</v>
      </c>
      <c r="B11" s="7">
        <f>IF(  AND(ISNUMBER(C11),OR(ISNUMBER(D11),D11="PG")),IF(IF(Capa!$B$6="B",0,Capa!$B$6)&gt;=C11,1,0),"")</f>
        <v>1</v>
      </c>
      <c r="C11" s="6">
        <f t="shared" ref="C11:C82" si="1">IF(ISBLANK(D11),"",IF(ISERR(SEARCH(D11&amp;"\","&lt;B&gt;\&lt;1&gt;\&lt;2&gt;\&lt;3&gt;\")),IF(AND(NOT(ISBLANK(C10)),C10&lt;=3),C10,""),
IF(SEARCH(D11&amp;"\","&lt;B&gt;\&lt;1&gt;\&lt;2&gt;\&lt;3&gt;\")=1,0,IF(SEARCH(D11&amp;"\","&lt;B&gt;\&lt;1&gt;\&lt;2&gt;\&lt;3&gt;\")=5,1,IF(SEARCH(D11&amp;"\","&lt;B&gt;\&lt;1&gt;\&lt;2&gt;\&lt;3&gt;\")=9,2,IF(SEARCH(D11&amp;"\","&lt;B&gt;\&lt;1&gt;\&lt;2&gt;\&lt;3&gt;\")=13,3,""))))))</f>
        <v>0</v>
      </c>
      <c r="D11" s="5" t="s">
        <v>295</v>
      </c>
      <c r="E11" s="159" t="s">
        <v>350</v>
      </c>
      <c r="F11" s="26"/>
      <c r="G11" s="160"/>
      <c r="H11" s="161"/>
      <c r="I11" s="32"/>
      <c r="J11" s="157"/>
      <c r="K11" s="162"/>
      <c r="L11" s="163"/>
    </row>
    <row r="12" spans="1:12" ht="29" x14ac:dyDescent="0.35">
      <c r="A12" s="118" t="s">
        <v>906</v>
      </c>
      <c r="B12" s="7">
        <f>IF(  AND(ISNUMBER(C12),OR(ISNUMBER(D12),D12="PG")),IF(IF(Capa!$B$6="B",0,Capa!$B$6)&gt;=C12,1,0),"")</f>
        <v>1</v>
      </c>
      <c r="C12" s="6">
        <f t="shared" si="1"/>
        <v>0</v>
      </c>
      <c r="D12" s="5">
        <v>1</v>
      </c>
      <c r="E12" s="164" t="s">
        <v>5</v>
      </c>
      <c r="F12" s="26"/>
      <c r="G12" s="160"/>
      <c r="H12" s="161"/>
      <c r="I12" s="32"/>
      <c r="J12" s="157"/>
      <c r="K12" s="162"/>
      <c r="L12" s="158"/>
    </row>
    <row r="13" spans="1:12" ht="29" x14ac:dyDescent="0.35">
      <c r="A13" s="118" t="s">
        <v>906</v>
      </c>
      <c r="B13" s="7">
        <f>IF(  AND(ISNUMBER(C13),OR(ISNUMBER(D13),D13="PG")),IF(IF(Capa!$B$6="B",0,Capa!$B$6)&gt;=C13,1,0),"")</f>
        <v>1</v>
      </c>
      <c r="C13" s="6">
        <f t="shared" si="1"/>
        <v>0</v>
      </c>
      <c r="D13" s="5">
        <v>2</v>
      </c>
      <c r="E13" s="164" t="s">
        <v>351</v>
      </c>
      <c r="F13" s="26"/>
      <c r="G13" s="160"/>
      <c r="H13" s="161"/>
      <c r="I13" s="32"/>
      <c r="J13" s="157"/>
      <c r="K13" s="162"/>
      <c r="L13" s="158"/>
    </row>
    <row r="14" spans="1:12" ht="49.25" customHeight="1" x14ac:dyDescent="0.35">
      <c r="A14" s="118" t="s">
        <v>906</v>
      </c>
      <c r="B14" s="7">
        <f>IF(  AND(ISNUMBER(C14),OR(ISNUMBER(D14),D14="PG")),IF(IF(Capa!$B$6="B",0,Capa!$B$6)&gt;=C14,1,0),"")</f>
        <v>1</v>
      </c>
      <c r="C14" s="6">
        <f t="shared" si="1"/>
        <v>0</v>
      </c>
      <c r="D14" s="5">
        <v>3</v>
      </c>
      <c r="E14" s="164" t="s">
        <v>551</v>
      </c>
      <c r="F14" s="26"/>
      <c r="G14" s="160"/>
      <c r="H14" s="161"/>
      <c r="I14" s="32"/>
      <c r="J14" s="157"/>
      <c r="K14" s="162"/>
      <c r="L14" s="158"/>
    </row>
    <row r="15" spans="1:12" ht="43.5" x14ac:dyDescent="0.35">
      <c r="A15" s="118" t="s">
        <v>906</v>
      </c>
      <c r="B15" s="7">
        <f>IF(  AND(ISNUMBER(C15),OR(ISNUMBER(D15),D15="PG")),IF(IF(Capa!$B$6="B",0,Capa!$B$6)&gt;=C15,1,0),"")</f>
        <v>1</v>
      </c>
      <c r="C15" s="6">
        <f>IF(ISBLANK(D15),"",IF(ISERR(SEARCH(D15&amp;"\","&lt;B&gt;\&lt;1&gt;\&lt;2&gt;\&lt;3&gt;\")),IF(AND(NOT(ISBLANK(C14)),C14&lt;=3),C14,""),
IF(SEARCH(D15&amp;"\","&lt;B&gt;\&lt;1&gt;\&lt;2&gt;\&lt;3&gt;\")=1,0,IF(SEARCH(D15&amp;"\","&lt;B&gt;\&lt;1&gt;\&lt;2&gt;\&lt;3&gt;\")=5,1,IF(SEARCH(D15&amp;"\","&lt;B&gt;\&lt;1&gt;\&lt;2&gt;\&lt;3&gt;\")=9,2,IF(SEARCH(D15&amp;"\","&lt;B&gt;\&lt;1&gt;\&lt;2&gt;\&lt;3&gt;\")=13,3,""))))))</f>
        <v>0</v>
      </c>
      <c r="D15" s="5">
        <v>4</v>
      </c>
      <c r="E15" s="164" t="s">
        <v>352</v>
      </c>
      <c r="F15" s="26"/>
      <c r="G15" s="160"/>
      <c r="H15" s="161"/>
      <c r="I15" s="32"/>
      <c r="J15" s="157"/>
      <c r="K15" s="162"/>
      <c r="L15" s="158"/>
    </row>
    <row r="16" spans="1:12" ht="29" x14ac:dyDescent="0.35">
      <c r="A16" s="118" t="s">
        <v>906</v>
      </c>
      <c r="B16" s="7">
        <f>IF(  AND(ISNUMBER(C16),OR(ISNUMBER(D16),D16="PG")),IF(IF(Capa!$B$6="B",0,Capa!$B$6)&gt;=C16,1,0),"")</f>
        <v>1</v>
      </c>
      <c r="C16" s="6">
        <f>IF(ISBLANK(D16),"",IF(ISERR(SEARCH(D16&amp;"\","&lt;B&gt;\&lt;1&gt;\&lt;2&gt;\&lt;3&gt;\")),IF(AND(NOT(ISBLANK(C15)),C15&lt;=3),C15,""),
IF(SEARCH(D16&amp;"\","&lt;B&gt;\&lt;1&gt;\&lt;2&gt;\&lt;3&gt;\")=1,0,IF(SEARCH(D16&amp;"\","&lt;B&gt;\&lt;1&gt;\&lt;2&gt;\&lt;3&gt;\")=5,1,IF(SEARCH(D16&amp;"\","&lt;B&gt;\&lt;1&gt;\&lt;2&gt;\&lt;3&gt;\")=9,2,IF(SEARCH(D16&amp;"\","&lt;B&gt;\&lt;1&gt;\&lt;2&gt;\&lt;3&gt;\")=13,3,""))))))</f>
        <v>0</v>
      </c>
      <c r="D16" s="5">
        <v>5</v>
      </c>
      <c r="E16" s="164" t="s">
        <v>353</v>
      </c>
      <c r="F16" s="26"/>
      <c r="G16" s="160"/>
      <c r="H16" s="161"/>
      <c r="I16" s="32"/>
      <c r="J16" s="157"/>
      <c r="K16" s="162"/>
      <c r="L16" s="158"/>
    </row>
    <row r="17" spans="1:12" ht="43.5" x14ac:dyDescent="0.35">
      <c r="A17" s="118" t="s">
        <v>906</v>
      </c>
      <c r="B17" s="7">
        <f>IF(  AND(ISNUMBER(C17),OR(ISNUMBER(D17),D17="PG")),IF(IF(Capa!$B$6="B",0,Capa!$B$6)&gt;=C17,1,0),"")</f>
        <v>1</v>
      </c>
      <c r="C17" s="6">
        <f>IF(ISBLANK(D17),"",IF(ISERR(SEARCH(D17&amp;"\","&lt;B&gt;\&lt;1&gt;\&lt;2&gt;\&lt;3&gt;\")),IF(AND(NOT(ISBLANK(C16)),C16&lt;=3),C16,""),
IF(SEARCH(D17&amp;"\","&lt;B&gt;\&lt;1&gt;\&lt;2&gt;\&lt;3&gt;\")=1,0,IF(SEARCH(D17&amp;"\","&lt;B&gt;\&lt;1&gt;\&lt;2&gt;\&lt;3&gt;\")=5,1,IF(SEARCH(D17&amp;"\","&lt;B&gt;\&lt;1&gt;\&lt;2&gt;\&lt;3&gt;\")=9,2,IF(SEARCH(D17&amp;"\","&lt;B&gt;\&lt;1&gt;\&lt;2&gt;\&lt;3&gt;\")=13,3,""))))))</f>
        <v>0</v>
      </c>
      <c r="D17" s="5">
        <v>6</v>
      </c>
      <c r="E17" s="164" t="s">
        <v>7</v>
      </c>
      <c r="F17" s="26"/>
      <c r="G17" s="160"/>
      <c r="H17" s="161"/>
      <c r="I17" s="32"/>
      <c r="J17" s="157"/>
      <c r="K17" s="162"/>
      <c r="L17" s="158"/>
    </row>
    <row r="18" spans="1:12" ht="8.4" customHeight="1" x14ac:dyDescent="0.35">
      <c r="A18" s="118" t="s">
        <v>906</v>
      </c>
      <c r="B18" s="7" t="str">
        <f>IF(  AND(ISNUMBER(C18),OR(ISNUMBER(D18),D18="PG")),IF(IF(Capa!$B$6="B",0,Capa!$B$6)&gt;=C18,1,0),"")</f>
        <v/>
      </c>
      <c r="C18" s="6">
        <f>IF(ISBLANK(D18),"",IF(ISERR(SEARCH(D18&amp;"\","&lt;B&gt;\&lt;1&gt;\&lt;2&gt;\&lt;3&gt;\")),IF(AND(NOT(ISBLANK(C17)),C17&lt;=3),C17,""),
IF(SEARCH(D18&amp;"\","&lt;B&gt;\&lt;1&gt;\&lt;2&gt;\&lt;3&gt;\")=1,0,IF(SEARCH(D18&amp;"\","&lt;B&gt;\&lt;1&gt;\&lt;2&gt;\&lt;3&gt;\")=5,1,IF(SEARCH(D18&amp;"\","&lt;B&gt;\&lt;1&gt;\&lt;2&gt;\&lt;3&gt;\")=9,2,IF(SEARCH(D18&amp;"\","&lt;B&gt;\&lt;1&gt;\&lt;2&gt;\&lt;3&gt;\")=13,3,""))))))</f>
        <v>1</v>
      </c>
      <c r="D18" s="5" t="s">
        <v>6</v>
      </c>
      <c r="E18" s="164"/>
      <c r="F18" s="26"/>
      <c r="G18" s="160"/>
      <c r="H18" s="161"/>
      <c r="I18" s="32"/>
      <c r="J18" s="157"/>
      <c r="K18" s="162"/>
      <c r="L18" s="158"/>
    </row>
    <row r="19" spans="1:12" ht="41.75" customHeight="1" x14ac:dyDescent="0.35">
      <c r="A19" s="118" t="s">
        <v>906</v>
      </c>
      <c r="B19" s="7">
        <f>IF(  AND(ISNUMBER(C19),OR(ISNUMBER(D19),D19="PG")),IF(IF(Capa!$B$6="B",0,Capa!$B$6)&gt;=C19,1,0),"")</f>
        <v>0</v>
      </c>
      <c r="C19" s="6">
        <f>IF(ISBLANK(D19),"",IF(ISERR(SEARCH(D19&amp;"\","&lt;B&gt;\&lt;1&gt;\&lt;2&gt;\&lt;3&gt;\")),IF(AND(NOT(ISBLANK(C18)),C18&lt;=3),C18,""),
IF(SEARCH(D19&amp;"\","&lt;B&gt;\&lt;1&gt;\&lt;2&gt;\&lt;3&gt;\")=1,0,IF(SEARCH(D19&amp;"\","&lt;B&gt;\&lt;1&gt;\&lt;2&gt;\&lt;3&gt;\")=5,1,IF(SEARCH(D19&amp;"\","&lt;B&gt;\&lt;1&gt;\&lt;2&gt;\&lt;3&gt;\")=9,2,IF(SEARCH(D19&amp;"\","&lt;B&gt;\&lt;1&gt;\&lt;2&gt;\&lt;3&gt;\")=13,3,""))))))</f>
        <v>1</v>
      </c>
      <c r="D19" s="5">
        <v>7</v>
      </c>
      <c r="E19" s="164" t="s">
        <v>8</v>
      </c>
      <c r="F19" s="26"/>
      <c r="G19" s="160"/>
      <c r="H19" s="161"/>
      <c r="I19" s="32"/>
      <c r="J19" s="157"/>
      <c r="K19" s="162"/>
      <c r="L19" s="158"/>
    </row>
    <row r="20" spans="1:12" ht="8.4" customHeight="1" x14ac:dyDescent="0.35">
      <c r="A20" s="118" t="s">
        <v>906</v>
      </c>
      <c r="B20" s="7" t="str">
        <f>IF(  AND(ISNUMBER(C20),OR(ISNUMBER(D20),D20="PG")),IF(IF(Capa!$B$6="B",0,Capa!$B$6)&gt;=C20,1,0),"")</f>
        <v/>
      </c>
      <c r="C20" s="6">
        <f t="shared" si="1"/>
        <v>2</v>
      </c>
      <c r="D20" s="5" t="s">
        <v>9</v>
      </c>
      <c r="E20" s="164"/>
      <c r="F20" s="26"/>
      <c r="G20" s="160"/>
      <c r="H20" s="161"/>
      <c r="I20" s="32"/>
      <c r="J20" s="157"/>
      <c r="K20" s="162"/>
      <c r="L20" s="158"/>
    </row>
    <row r="21" spans="1:12" ht="58" x14ac:dyDescent="0.35">
      <c r="A21" s="118" t="s">
        <v>906</v>
      </c>
      <c r="B21" s="7">
        <f>IF(  AND(ISNUMBER(C21),OR(ISNUMBER(D21),D21="PG")),IF(IF(Capa!$B$6="B",0,Capa!$B$6)&gt;=C21,1,0),"")</f>
        <v>0</v>
      </c>
      <c r="C21" s="6">
        <f>IF(ISBLANK(D21),"",IF(ISERR(SEARCH(D21&amp;"\","&lt;B&gt;\&lt;1&gt;\&lt;2&gt;\&lt;3&gt;\")),IF(AND(NOT(ISBLANK(C20)),C20&lt;=3),C20,""),
IF(SEARCH(D21&amp;"\","&lt;B&gt;\&lt;1&gt;\&lt;2&gt;\&lt;3&gt;\")=1,0,IF(SEARCH(D21&amp;"\","&lt;B&gt;\&lt;1&gt;\&lt;2&gt;\&lt;3&gt;\")=5,1,IF(SEARCH(D21&amp;"\","&lt;B&gt;\&lt;1&gt;\&lt;2&gt;\&lt;3&gt;\")=9,2,IF(SEARCH(D21&amp;"\","&lt;B&gt;\&lt;1&gt;\&lt;2&gt;\&lt;3&gt;\")=13,3,""))))))</f>
        <v>2</v>
      </c>
      <c r="D21" s="5">
        <v>8</v>
      </c>
      <c r="E21" s="164" t="s">
        <v>10</v>
      </c>
      <c r="F21" s="26"/>
      <c r="G21" s="160"/>
      <c r="H21" s="161"/>
      <c r="I21" s="32"/>
      <c r="J21" s="157"/>
      <c r="K21" s="162"/>
      <c r="L21" s="158"/>
    </row>
    <row r="22" spans="1:12" ht="87" x14ac:dyDescent="0.35">
      <c r="A22" s="118" t="s">
        <v>906</v>
      </c>
      <c r="B22" s="7">
        <f>IF(  AND(ISNUMBER(C22),OR(ISNUMBER(D22),D22="PG")),IF(IF(Capa!$B$6="B",0,Capa!$B$6)&gt;=C22,1,0),"")</f>
        <v>0</v>
      </c>
      <c r="C22" s="6">
        <f>IF(ISBLANK(D22),"",IF(ISERR(SEARCH(D22&amp;"\","&lt;B&gt;\&lt;1&gt;\&lt;2&gt;\&lt;3&gt;\")),IF(AND(NOT(ISBLANK(C21)),C21&lt;=3),C21,""),
IF(SEARCH(D22&amp;"\","&lt;B&gt;\&lt;1&gt;\&lt;2&gt;\&lt;3&gt;\")=1,0,IF(SEARCH(D22&amp;"\","&lt;B&gt;\&lt;1&gt;\&lt;2&gt;\&lt;3&gt;\")=5,1,IF(SEARCH(D22&amp;"\","&lt;B&gt;\&lt;1&gt;\&lt;2&gt;\&lt;3&gt;\")=9,2,IF(SEARCH(D22&amp;"\","&lt;B&gt;\&lt;1&gt;\&lt;2&gt;\&lt;3&gt;\")=13,3,""))))))</f>
        <v>2</v>
      </c>
      <c r="D22" s="5">
        <v>9</v>
      </c>
      <c r="E22" s="164" t="s">
        <v>587</v>
      </c>
      <c r="F22" s="26"/>
      <c r="G22" s="160"/>
      <c r="H22" s="161"/>
      <c r="I22" s="32"/>
      <c r="J22" s="157"/>
      <c r="K22" s="162"/>
      <c r="L22" s="158"/>
    </row>
    <row r="23" spans="1:12" ht="58" x14ac:dyDescent="0.35">
      <c r="A23" s="118" t="s">
        <v>906</v>
      </c>
      <c r="B23" s="7">
        <f>IF(  AND(ISNUMBER(C23),OR(ISNUMBER(D23),D23="PG")),IF(IF(Capa!$B$6="B",0,Capa!$B$6)&gt;=C23,1,0),"")</f>
        <v>0</v>
      </c>
      <c r="C23" s="6">
        <f>IF(ISBLANK(D23),"",IF(ISERR(SEARCH(D23&amp;"\","&lt;B&gt;\&lt;1&gt;\&lt;2&gt;\&lt;3&gt;\")),IF(AND(NOT(ISBLANK(C22)),C22&lt;=3),C22,""),
IF(SEARCH(D23&amp;"\","&lt;B&gt;\&lt;1&gt;\&lt;2&gt;\&lt;3&gt;\")=1,0,IF(SEARCH(D23&amp;"\","&lt;B&gt;\&lt;1&gt;\&lt;2&gt;\&lt;3&gt;\")=5,1,IF(SEARCH(D23&amp;"\","&lt;B&gt;\&lt;1&gt;\&lt;2&gt;\&lt;3&gt;\")=9,2,IF(SEARCH(D23&amp;"\","&lt;B&gt;\&lt;1&gt;\&lt;2&gt;\&lt;3&gt;\")=13,3,""))))))</f>
        <v>2</v>
      </c>
      <c r="D23" s="5">
        <v>10</v>
      </c>
      <c r="E23" s="164" t="s">
        <v>588</v>
      </c>
      <c r="F23" s="26"/>
      <c r="G23" s="160"/>
      <c r="H23" s="161"/>
      <c r="I23" s="32"/>
      <c r="J23" s="157"/>
      <c r="K23" s="162"/>
      <c r="L23" s="158"/>
    </row>
    <row r="24" spans="1:12" ht="29" x14ac:dyDescent="0.35">
      <c r="A24" s="118" t="s">
        <v>906</v>
      </c>
      <c r="B24" s="7">
        <f>IF(  AND(ISNUMBER(C24),OR(ISNUMBER(D24),D24="PG")),IF(IF(Capa!$B$6="B",0,Capa!$B$6)&gt;=C24,1,0),"")</f>
        <v>0</v>
      </c>
      <c r="C24" s="6">
        <f>IF(ISBLANK(D24),"",IF(ISERR(SEARCH(D24&amp;"\","&lt;B&gt;\&lt;1&gt;\&lt;2&gt;\&lt;3&gt;\")),IF(AND(NOT(ISBLANK(C22)),C22&lt;=3),C22,""),
IF(SEARCH(D24&amp;"\","&lt;B&gt;\&lt;1&gt;\&lt;2&gt;\&lt;3&gt;\")=1,0,IF(SEARCH(D24&amp;"\","&lt;B&gt;\&lt;1&gt;\&lt;2&gt;\&lt;3&gt;\")=5,1,IF(SEARCH(D24&amp;"\","&lt;B&gt;\&lt;1&gt;\&lt;2&gt;\&lt;3&gt;\")=9,2,IF(SEARCH(D24&amp;"\","&lt;B&gt;\&lt;1&gt;\&lt;2&gt;\&lt;3&gt;\")=13,3,""))))))</f>
        <v>2</v>
      </c>
      <c r="D24" s="5">
        <v>11</v>
      </c>
      <c r="E24" s="164" t="s">
        <v>354</v>
      </c>
      <c r="F24" s="26"/>
      <c r="G24" s="160"/>
      <c r="H24" s="161"/>
      <c r="I24" s="32"/>
      <c r="J24" s="157"/>
      <c r="K24" s="162"/>
      <c r="L24" s="158"/>
    </row>
    <row r="25" spans="1:12" ht="28.25" customHeight="1" x14ac:dyDescent="0.35">
      <c r="A25" s="118" t="s">
        <v>906</v>
      </c>
      <c r="B25" s="7">
        <f>IF(  AND(ISNUMBER(C25),OR(ISNUMBER(D25),D25="PG")),IF(IF(Capa!$B$6="B",0,Capa!$B$6)&gt;=C25,1,0),"")</f>
        <v>0</v>
      </c>
      <c r="C25" s="6">
        <f>IF(ISBLANK(D25),"",IF(ISERR(SEARCH(D25&amp;"\","&lt;B&gt;\&lt;1&gt;\&lt;2&gt;\&lt;3&gt;\")),IF(AND(NOT(ISBLANK(C23)),C23&lt;=3),C23,""),
IF(SEARCH(D25&amp;"\","&lt;B&gt;\&lt;1&gt;\&lt;2&gt;\&lt;3&gt;\")=1,0,IF(SEARCH(D25&amp;"\","&lt;B&gt;\&lt;1&gt;\&lt;2&gt;\&lt;3&gt;\")=5,1,IF(SEARCH(D25&amp;"\","&lt;B&gt;\&lt;1&gt;\&lt;2&gt;\&lt;3&gt;\")=9,2,IF(SEARCH(D25&amp;"\","&lt;B&gt;\&lt;1&gt;\&lt;2&gt;\&lt;3&gt;\")=13,3,""))))))</f>
        <v>2</v>
      </c>
      <c r="D25" s="5">
        <v>12</v>
      </c>
      <c r="E25" s="164" t="s">
        <v>355</v>
      </c>
      <c r="F25" s="26"/>
      <c r="G25" s="160"/>
      <c r="H25" s="161"/>
      <c r="I25" s="32"/>
      <c r="J25" s="157"/>
      <c r="K25" s="162"/>
      <c r="L25" s="158"/>
    </row>
    <row r="26" spans="1:12" ht="7.25" customHeight="1" x14ac:dyDescent="0.35">
      <c r="A26" s="118" t="s">
        <v>906</v>
      </c>
      <c r="B26" s="7" t="str">
        <f>IF(  AND(ISNUMBER(C26),OR(ISNUMBER(D26),D26="PG")),IF(IF(Capa!$B$6="B",0,Capa!$B$6)&gt;=C26,1,0),"")</f>
        <v/>
      </c>
      <c r="C26" s="6">
        <f t="shared" si="1"/>
        <v>3</v>
      </c>
      <c r="D26" s="5" t="s">
        <v>11</v>
      </c>
      <c r="E26" s="164"/>
      <c r="F26" s="26"/>
      <c r="G26" s="160"/>
      <c r="H26" s="161"/>
      <c r="I26" s="32"/>
      <c r="J26" s="157"/>
      <c r="K26" s="162"/>
      <c r="L26" s="158"/>
    </row>
    <row r="27" spans="1:12" ht="29" x14ac:dyDescent="0.35">
      <c r="A27" s="118" t="s">
        <v>906</v>
      </c>
      <c r="B27" s="7">
        <f>IF(  AND(ISNUMBER(C27),OR(ISNUMBER(D27),D27="PG")),IF(IF(Capa!$B$6="B",0,Capa!$B$6)&gt;=C27,1,0),"")</f>
        <v>0</v>
      </c>
      <c r="C27" s="6">
        <f t="shared" si="1"/>
        <v>3</v>
      </c>
      <c r="D27" s="5">
        <v>13</v>
      </c>
      <c r="E27" s="164" t="s">
        <v>12</v>
      </c>
      <c r="F27" s="26"/>
      <c r="G27" s="160"/>
      <c r="H27" s="161"/>
      <c r="I27" s="32"/>
      <c r="J27" s="157"/>
      <c r="K27" s="162"/>
      <c r="L27" s="158"/>
    </row>
    <row r="28" spans="1:12" ht="43.5" x14ac:dyDescent="0.35">
      <c r="A28" s="118" t="s">
        <v>906</v>
      </c>
      <c r="B28" s="7">
        <f>IF(  AND(ISNUMBER(C28),OR(ISNUMBER(D28),D28="PG")),IF(IF(Capa!$B$6="B",0,Capa!$B$6)&gt;=C28,1,0),"")</f>
        <v>0</v>
      </c>
      <c r="C28" s="6">
        <f>IF(ISBLANK(D28),"",IF(ISERR(SEARCH(D28&amp;"\","&lt;B&gt;\&lt;1&gt;\&lt;2&gt;\&lt;3&gt;\")),IF(AND(NOT(ISBLANK(C27)),C27&lt;=3),C27,""),
IF(SEARCH(D28&amp;"\","&lt;B&gt;\&lt;1&gt;\&lt;2&gt;\&lt;3&gt;\")=1,0,IF(SEARCH(D28&amp;"\","&lt;B&gt;\&lt;1&gt;\&lt;2&gt;\&lt;3&gt;\")=5,1,IF(SEARCH(D28&amp;"\","&lt;B&gt;\&lt;1&gt;\&lt;2&gt;\&lt;3&gt;\")=9,2,IF(SEARCH(D28&amp;"\","&lt;B&gt;\&lt;1&gt;\&lt;2&gt;\&lt;3&gt;\")=13,3,""))))))</f>
        <v>3</v>
      </c>
      <c r="D28" s="5">
        <v>14</v>
      </c>
      <c r="E28" s="164" t="s">
        <v>13</v>
      </c>
      <c r="F28" s="26"/>
      <c r="G28" s="160"/>
      <c r="H28" s="161"/>
      <c r="I28" s="32"/>
      <c r="J28" s="157"/>
      <c r="K28" s="162"/>
      <c r="L28" s="158"/>
    </row>
    <row r="29" spans="1:12" ht="43.5" x14ac:dyDescent="0.35">
      <c r="A29" s="118" t="s">
        <v>906</v>
      </c>
      <c r="B29" s="7">
        <f>IF(  AND(ISNUMBER(C29),OR(ISNUMBER(D29),D29="PG")),IF(IF(Capa!$B$6="B",0,Capa!$B$6)&gt;=C29,1,0),"")</f>
        <v>0</v>
      </c>
      <c r="C29" s="6">
        <f>IF(ISBLANK(D29),"",IF(ISERR(SEARCH(D29&amp;"\","&lt;B&gt;\&lt;1&gt;\&lt;2&gt;\&lt;3&gt;\")),IF(AND(NOT(ISBLANK(C28)),C28&lt;=3),C28,""),
IF(SEARCH(D29&amp;"\","&lt;B&gt;\&lt;1&gt;\&lt;2&gt;\&lt;3&gt;\")=1,0,IF(SEARCH(D29&amp;"\","&lt;B&gt;\&lt;1&gt;\&lt;2&gt;\&lt;3&gt;\")=5,1,IF(SEARCH(D29&amp;"\","&lt;B&gt;\&lt;1&gt;\&lt;2&gt;\&lt;3&gt;\")=9,2,IF(SEARCH(D29&amp;"\","&lt;B&gt;\&lt;1&gt;\&lt;2&gt;\&lt;3&gt;\")=13,3,""))))))</f>
        <v>3</v>
      </c>
      <c r="D29" s="17">
        <v>15</v>
      </c>
      <c r="E29" s="166" t="s">
        <v>14</v>
      </c>
      <c r="F29" s="26"/>
      <c r="G29" s="160"/>
      <c r="H29" s="161"/>
      <c r="I29" s="32"/>
      <c r="J29" s="157"/>
      <c r="K29" s="162"/>
      <c r="L29" s="158"/>
    </row>
    <row r="30" spans="1:12" ht="9" customHeight="1" x14ac:dyDescent="0.35">
      <c r="B30" s="7" t="str">
        <f>IF(  AND(ISNUMBER(C30),OR(ISNUMBER(D30),D30="PG")),IF(IF(Capa!$B$6="B",0,Capa!$B$6)&gt;=C30,1,0),"")</f>
        <v/>
      </c>
      <c r="C30" s="6" t="str">
        <f>IF(ISBLANK(D30),"",IF(ISERR(SEARCH(D30&amp;"\","&lt;B&gt;\&lt;1&gt;\&lt;2&gt;\&lt;3&gt;\")),IF(AND(NOT(ISBLANK(C29)),C29&lt;=3),C29,""),
IF(SEARCH(D30&amp;"\","&lt;B&gt;\&lt;1&gt;\&lt;2&gt;\&lt;3&gt;\")=1,0,IF(SEARCH(D30&amp;"\","&lt;B&gt;\&lt;1&gt;\&lt;2&gt;\&lt;3&gt;\")=5,1,IF(SEARCH(D30&amp;"\","&lt;B&gt;\&lt;1&gt;\&lt;2&gt;\&lt;3&gt;\")=9,2,IF(SEARCH(D30&amp;"\","&lt;B&gt;\&lt;1&gt;\&lt;2&gt;\&lt;3&gt;\")=13,3,""))))))</f>
        <v/>
      </c>
      <c r="D30" s="90"/>
      <c r="E30" s="168"/>
      <c r="F30" s="91"/>
      <c r="G30" s="142"/>
      <c r="H30" s="142"/>
      <c r="I30" s="91"/>
      <c r="J30" s="142"/>
      <c r="K30" s="169"/>
      <c r="L30" s="170"/>
    </row>
    <row r="31" spans="1:12" ht="22.25" customHeight="1" x14ac:dyDescent="0.35">
      <c r="A31" s="118" t="s">
        <v>907</v>
      </c>
      <c r="B31" s="7" t="str">
        <f>IF(  AND(ISNUMBER(C31),OR(ISNUMBER(D31),D31="PG")),IF(IF(Capa!$B$6="B",0,Capa!$B$6)&gt;=C31,1,0),"")</f>
        <v/>
      </c>
      <c r="C31" s="11" t="str">
        <f t="shared" si="1"/>
        <v/>
      </c>
      <c r="D31" s="130"/>
      <c r="E31" s="151" t="s">
        <v>15</v>
      </c>
      <c r="F31" s="25"/>
      <c r="G31" s="152"/>
      <c r="H31" s="153"/>
      <c r="I31" s="37"/>
      <c r="J31" s="132"/>
      <c r="K31" s="152"/>
      <c r="L31" s="270" t="str">
        <f>IF(COUNTIFS($A$1:$A$230,"="&amp;$A31,$B$1:$B$230,"&gt;0",$D$1:$D$230,"&gt;0")&gt;0,
        (COUNTIFS($A$1:$A$230,"="&amp;$A31,$B$1:$B$230,"&gt;0",$D$1:$D$230,"&gt;0",F$1:F$230,"=S",I$1:I$230,"") +
         (COUNTIFS($A$1:$A$230,"="&amp;$A31,$B$1:$B$230,"&gt;0",$D$1:$D$230,"&gt;0",$F$1:$F$230,"=P",I$1:I$230,"")/2) +
         COUNTIFS($A$1:$A$230,"="&amp;$A31,$B$1:$B$230,"&gt;0",$D$1:$D$230,"&gt;0",I$1:I$230,"=S") +
         (COUNTIFS($A$1:$A$230,"="&amp;$A31,$B$1:$B$230,"&gt;0",$D$1:$D$230,"&gt;0",I$1:I$230,"=P")/2)
         )/COUNTIFS($A$1:$A$230,"="&amp;$A31,$B$1:$B$230,"&gt;0",$D$1:$D$230,"&gt;0"),"")</f>
        <v/>
      </c>
    </row>
    <row r="32" spans="1:12" ht="5.4" customHeight="1" x14ac:dyDescent="0.35">
      <c r="A32" s="118" t="s">
        <v>907</v>
      </c>
      <c r="B32" s="7" t="str">
        <f>IF(  AND(ISNUMBER(C32),OR(ISNUMBER(D32),D32="PG")),IF(IF(Capa!$B$6="B",0,Capa!$B$6)&gt;=C32,1,0),"")</f>
        <v/>
      </c>
      <c r="C32" s="6">
        <f t="shared" si="1"/>
        <v>1</v>
      </c>
      <c r="D32" s="5" t="s">
        <v>6</v>
      </c>
      <c r="E32" s="171"/>
      <c r="F32" s="28"/>
      <c r="G32" s="172"/>
      <c r="H32" s="123"/>
      <c r="I32" s="39"/>
      <c r="J32" s="123"/>
      <c r="K32" s="173"/>
      <c r="L32" s="158"/>
    </row>
    <row r="33" spans="1:12" ht="65" x14ac:dyDescent="0.35">
      <c r="A33" s="118" t="s">
        <v>907</v>
      </c>
      <c r="B33" s="7">
        <f>IF(  AND(ISNUMBER(C33),OR(ISNUMBER(D33),D33="PG")),IF(IF(Capa!$B$6="B",0,Capa!$B$6)&gt;=C33,1,0),"")</f>
        <v>0</v>
      </c>
      <c r="C33" s="6">
        <f t="shared" si="1"/>
        <v>1</v>
      </c>
      <c r="D33" s="5" t="s">
        <v>295</v>
      </c>
      <c r="E33" s="159" t="s">
        <v>590</v>
      </c>
      <c r="F33" s="26"/>
      <c r="G33" s="160"/>
      <c r="H33" s="161"/>
      <c r="I33" s="32"/>
      <c r="J33" s="157"/>
      <c r="K33" s="162"/>
      <c r="L33" s="163"/>
    </row>
    <row r="34" spans="1:12" ht="29" x14ac:dyDescent="0.35">
      <c r="A34" s="118" t="s">
        <v>907</v>
      </c>
      <c r="B34" s="7">
        <f>IF(  AND(ISNUMBER(C34),OR(ISNUMBER(D34),D34="PG")),IF(IF(Capa!$B$6="B",0,Capa!$B$6)&gt;=C34,1,0),"")</f>
        <v>0</v>
      </c>
      <c r="C34" s="6">
        <f t="shared" si="1"/>
        <v>1</v>
      </c>
      <c r="D34" s="5">
        <v>16</v>
      </c>
      <c r="E34" s="164" t="s">
        <v>16</v>
      </c>
      <c r="F34" s="26"/>
      <c r="G34" s="160"/>
      <c r="H34" s="161"/>
      <c r="I34" s="32"/>
      <c r="J34" s="157"/>
      <c r="K34" s="162"/>
      <c r="L34" s="158"/>
    </row>
    <row r="35" spans="1:12" ht="41.15" customHeight="1" x14ac:dyDescent="0.35">
      <c r="A35" s="118" t="s">
        <v>907</v>
      </c>
      <c r="B35" s="7">
        <f>IF(  AND(ISNUMBER(C35),OR(ISNUMBER(D35),D35="PG")),IF(IF(Capa!$B$6="B",0,Capa!$B$6)&gt;=C35,1,0),"")</f>
        <v>0</v>
      </c>
      <c r="C35" s="6">
        <f t="shared" si="1"/>
        <v>1</v>
      </c>
      <c r="D35" s="5">
        <v>17</v>
      </c>
      <c r="E35" s="164" t="s">
        <v>591</v>
      </c>
      <c r="F35" s="26"/>
      <c r="G35" s="160"/>
      <c r="H35" s="161"/>
      <c r="I35" s="32"/>
      <c r="J35" s="157"/>
      <c r="K35" s="162"/>
      <c r="L35" s="158"/>
    </row>
    <row r="36" spans="1:12" ht="5.4" customHeight="1" x14ac:dyDescent="0.35">
      <c r="A36" s="118" t="s">
        <v>907</v>
      </c>
      <c r="B36" s="7" t="str">
        <f>IF(  AND(ISNUMBER(C36),OR(ISNUMBER(D36),D36="PG")),IF(IF(Capa!$B$6="B",0,Capa!$B$6)&gt;=C36,1,0),"")</f>
        <v/>
      </c>
      <c r="C36" s="6">
        <f t="shared" si="1"/>
        <v>2</v>
      </c>
      <c r="D36" s="5" t="s">
        <v>9</v>
      </c>
      <c r="E36" s="164"/>
      <c r="F36" s="26"/>
      <c r="G36" s="160"/>
      <c r="H36" s="161"/>
      <c r="I36" s="32"/>
      <c r="J36" s="157"/>
      <c r="K36" s="162"/>
      <c r="L36" s="158"/>
    </row>
    <row r="37" spans="1:12" ht="43.5" x14ac:dyDescent="0.35">
      <c r="A37" s="118" t="s">
        <v>907</v>
      </c>
      <c r="B37" s="7">
        <f>IF(  AND(ISNUMBER(C37),OR(ISNUMBER(D37),D37="PG")),IF(IF(Capa!$B$6="B",0,Capa!$B$6)&gt;=C37,1,0),"")</f>
        <v>0</v>
      </c>
      <c r="C37" s="6">
        <f t="shared" si="1"/>
        <v>2</v>
      </c>
      <c r="D37" s="5">
        <v>18</v>
      </c>
      <c r="E37" s="164" t="s">
        <v>17</v>
      </c>
      <c r="F37" s="26"/>
      <c r="G37" s="160"/>
      <c r="H37" s="161"/>
      <c r="I37" s="32"/>
      <c r="J37" s="157"/>
      <c r="K37" s="162"/>
      <c r="L37" s="158"/>
    </row>
    <row r="38" spans="1:12" ht="43.5" x14ac:dyDescent="0.35">
      <c r="A38" s="118" t="s">
        <v>907</v>
      </c>
      <c r="B38" s="7">
        <f>IF(  AND(ISNUMBER(C38),OR(ISNUMBER(D38),D38="PG")),IF(IF(Capa!$B$6="B",0,Capa!$B$6)&gt;=C38,1,0),"")</f>
        <v>0</v>
      </c>
      <c r="C38" s="6">
        <f t="shared" si="1"/>
        <v>2</v>
      </c>
      <c r="D38" s="5">
        <v>19</v>
      </c>
      <c r="E38" s="164" t="s">
        <v>18</v>
      </c>
      <c r="F38" s="26"/>
      <c r="G38" s="160"/>
      <c r="H38" s="161"/>
      <c r="I38" s="32"/>
      <c r="J38" s="157"/>
      <c r="K38" s="162"/>
      <c r="L38" s="158"/>
    </row>
    <row r="39" spans="1:12" ht="7.25" customHeight="1" x14ac:dyDescent="0.35">
      <c r="A39" s="118" t="s">
        <v>907</v>
      </c>
      <c r="B39" s="7" t="str">
        <f>IF(  AND(ISNUMBER(C39),OR(ISNUMBER(D39),D39="PG")),IF(IF(Capa!$B$6="B",0,Capa!$B$6)&gt;=C39,1,0),"")</f>
        <v/>
      </c>
      <c r="C39" s="6">
        <f t="shared" si="1"/>
        <v>3</v>
      </c>
      <c r="D39" s="5" t="s">
        <v>11</v>
      </c>
      <c r="E39" s="164"/>
      <c r="F39" s="26"/>
      <c r="G39" s="160"/>
      <c r="H39" s="161"/>
      <c r="I39" s="32"/>
      <c r="J39" s="157"/>
      <c r="K39" s="162"/>
      <c r="L39" s="158"/>
    </row>
    <row r="40" spans="1:12" ht="43.5" x14ac:dyDescent="0.35">
      <c r="A40" s="118" t="s">
        <v>907</v>
      </c>
      <c r="B40" s="7">
        <f>IF(  AND(ISNUMBER(C40),OR(ISNUMBER(D40),D40="PG")),IF(IF(Capa!$B$6="B",0,Capa!$B$6)&gt;=C40,1,0),"")</f>
        <v>0</v>
      </c>
      <c r="C40" s="6">
        <f t="shared" si="1"/>
        <v>3</v>
      </c>
      <c r="D40" s="5">
        <v>20</v>
      </c>
      <c r="E40" s="164" t="s">
        <v>19</v>
      </c>
      <c r="F40" s="26"/>
      <c r="G40" s="160"/>
      <c r="H40" s="161"/>
      <c r="I40" s="32"/>
      <c r="J40" s="157"/>
      <c r="K40" s="162"/>
      <c r="L40" s="158"/>
    </row>
    <row r="41" spans="1:12" ht="43.5" x14ac:dyDescent="0.35">
      <c r="A41" s="118" t="s">
        <v>907</v>
      </c>
      <c r="B41" s="7">
        <f>IF(  AND(ISNUMBER(C41),OR(ISNUMBER(D41),D41="PG")),IF(IF(Capa!$B$6="B",0,Capa!$B$6)&gt;=C41,1,0),"")</f>
        <v>0</v>
      </c>
      <c r="C41" s="6">
        <f t="shared" si="1"/>
        <v>3</v>
      </c>
      <c r="D41" s="5">
        <v>21</v>
      </c>
      <c r="E41" s="164" t="s">
        <v>20</v>
      </c>
      <c r="F41" s="26"/>
      <c r="G41" s="160"/>
      <c r="H41" s="161"/>
      <c r="I41" s="32"/>
      <c r="J41" s="157"/>
      <c r="K41" s="162"/>
      <c r="L41" s="158"/>
    </row>
    <row r="42" spans="1:12" ht="9" customHeight="1" x14ac:dyDescent="0.35">
      <c r="B42" s="7" t="str">
        <f>IF(  AND(ISNUMBER(C42),OR(ISNUMBER(D42),D42="PG")),IF(IF(Capa!$B$6="B",0,Capa!$B$6)&gt;=C42,1,0),"")</f>
        <v/>
      </c>
      <c r="C42" s="89" t="str">
        <f t="shared" si="1"/>
        <v/>
      </c>
      <c r="D42" s="90"/>
      <c r="E42" s="168"/>
      <c r="F42" s="91"/>
      <c r="G42" s="142"/>
      <c r="H42" s="142"/>
      <c r="I42" s="91"/>
      <c r="J42" s="142"/>
      <c r="K42" s="169"/>
      <c r="L42" s="142"/>
    </row>
    <row r="43" spans="1:12" ht="14.5" x14ac:dyDescent="0.35">
      <c r="A43" s="118" t="s">
        <v>914</v>
      </c>
      <c r="B43" s="7" t="str">
        <f>IF(  AND(ISNUMBER(C43),OR(ISNUMBER(D43),D43="PG")),IF(IF(Capa!$B$6="B",0,Capa!$B$6)&gt;=C43,1,0),"")</f>
        <v/>
      </c>
      <c r="C43" s="11" t="str">
        <f t="shared" si="1"/>
        <v/>
      </c>
      <c r="D43" s="15"/>
      <c r="E43" s="174" t="s">
        <v>21</v>
      </c>
      <c r="F43" s="268">
        <f>IF(COUNTIFS($A$1:$A$230,"="&amp;A43&amp;"?",$B$1:$B$230,"&gt;0",$D$1:$D$230,"&gt;0")&gt;0,(COUNTIFS($A$1:$A$230,"="&amp;A43&amp;"?",$B$1:$B$230,"&gt;0",$D$1:$D$230,"&gt;0",F$1:F$230,"=S")+COUNTIFS($A$1:$A$230,"="&amp;A43&amp;"?",$B$1:$B$230,"&gt;0",$D$1:$D$230,"&gt;0",$F$1:$F$230,"=P")+COUNTIFS($A$1:$A$230,"="&amp;A43&amp;"?",$B$1:$B$230,"&gt;0",$D$1:$D$230,"&gt;0",F$1:F$230,"=N"))/COUNTIFS($A$1:$A$230,"="&amp;A43&amp;"?",$B$1:$B$230,"&gt;0",$D$1:$D$230,"&gt;0"),0)</f>
        <v>0</v>
      </c>
      <c r="G43" s="146"/>
      <c r="H43" s="146"/>
      <c r="I43" s="268">
        <f>IF(COUNTIFS($A$1:$A$230,"="&amp;A43&amp;"?",$B$1:$B$230,"&gt;0",$D$1:$D$230,"&gt;0")&gt;0,
        (COUNTIFS($A$1:$A$230,"="&amp;A43&amp;"?",$B$1:$B$230,"&gt;0",$D$1:$D$230,"&gt;0",F$1:F$230,"=S",I$1:I$230,"") +
         (COUNTIFS($A$1:$A$230,"="&amp;A43&amp;"?",$B$1:$B$230,"&gt;0",$D$1:$D$230,"&gt;0",$F$1:$F$230,"=P",I$1:I$230,"")/2) +
         COUNTIFS($A$1:$A$230,"="&amp;A43&amp;"?",$B$1:$B$230,"&gt;0",$D$1:$D$230,"&gt;0",I$1:I$230,"=S") +
         (COUNTIFS($A$1:$A$230,"="&amp;A43&amp;"?",$B$1:$B$230,"&gt;0",$D$1:$D$230,"&gt;0",I$1:I$230,"=P")/2)
         )/COUNTIFS($A$1:$A$230,"="&amp;A43&amp;"?",$B$1:$B$230,"&gt;0",$D$1:$D$230,"&gt;0"),0)</f>
        <v>0</v>
      </c>
      <c r="J43" s="132"/>
      <c r="K43" s="134"/>
      <c r="L43" s="132"/>
    </row>
    <row r="44" spans="1:12" ht="15.5" customHeight="1" x14ac:dyDescent="0.35">
      <c r="A44" s="118" t="s">
        <v>914</v>
      </c>
      <c r="B44" s="7" t="str">
        <f>IF(  AND(ISNUMBER(C44),OR(ISNUMBER(D44),D44="PG")),IF(IF(Capa!$B$6="B",0,Capa!$B$6)&gt;=C44,1,0),"")</f>
        <v/>
      </c>
      <c r="C44" s="82" t="str">
        <f t="shared" si="1"/>
        <v/>
      </c>
      <c r="D44" s="83"/>
      <c r="E44" s="73">
        <f>IF(SUMIFS($B$1:$B$230,$A$1:$A$230,"="&amp;A43&amp;"?",B$1:B$230,"&gt;0")&lt;=0,0,COUNTIFS($F$1:$F$230,"*",$A$1:$A$230,"="&amp;A43&amp;"?",B$1:B$230,"&gt;0")/SUMIFS($B$1:$B$230,$A$1:$A$230,"="&amp;A43&amp;"?",B$1:B$230,"&gt;0"))</f>
        <v>0</v>
      </c>
      <c r="F44" s="87"/>
      <c r="G44" s="175"/>
      <c r="H44" s="176"/>
      <c r="I44" s="87"/>
      <c r="J44" s="176"/>
      <c r="K44" s="177"/>
      <c r="L44" s="178"/>
    </row>
    <row r="45" spans="1:12" ht="24.9" customHeight="1" x14ac:dyDescent="0.35">
      <c r="A45" s="118" t="s">
        <v>908</v>
      </c>
      <c r="B45" s="7" t="str">
        <f>IF(  AND(ISNUMBER(C45),OR(ISNUMBER(D45),D45="PG")),IF(IF(Capa!$B$6="B",0,Capa!$B$6)&gt;=C45,1,0),"")</f>
        <v/>
      </c>
      <c r="C45" s="11" t="str">
        <f t="shared" si="1"/>
        <v/>
      </c>
      <c r="D45" s="15"/>
      <c r="E45" s="174" t="s">
        <v>22</v>
      </c>
      <c r="F45" s="25"/>
      <c r="G45" s="132"/>
      <c r="H45" s="132"/>
      <c r="I45" s="36"/>
      <c r="J45" s="132"/>
      <c r="K45" s="134"/>
      <c r="L45" s="270" t="str">
        <f>IF(COUNTIFS($A$1:$A$230,"="&amp;$A45,$B$1:$B$230,"&gt;0",$D$1:$D$230,"&gt;0")&gt;0,
        (COUNTIFS($A$1:$A$230,"="&amp;$A45,$B$1:$B$230,"&gt;0",$D$1:$D$230,"&gt;0",F$1:F$230,"=S",I$1:I$230,"") +
         (COUNTIFS($A$1:$A$230,"="&amp;$A45,$B$1:$B$230,"&gt;0",$D$1:$D$230,"&gt;0",$F$1:$F$230,"=P",I$1:I$230,"")/2) +
         COUNTIFS($A$1:$A$230,"="&amp;$A45,$B$1:$B$230,"&gt;0",$D$1:$D$230,"&gt;0",I$1:I$230,"=S") +
         (COUNTIFS($A$1:$A$230,"="&amp;$A45,$B$1:$B$230,"&gt;0",$D$1:$D$230,"&gt;0",I$1:I$230,"=P")/2)
         )/COUNTIFS($A$1:$A$230,"="&amp;$A45,$B$1:$B$230,"&gt;0",$D$1:$D$230,"&gt;0"),"")</f>
        <v/>
      </c>
    </row>
    <row r="46" spans="1:12" ht="6" customHeight="1" x14ac:dyDescent="0.35">
      <c r="A46" s="118" t="s">
        <v>908</v>
      </c>
      <c r="B46" s="7" t="str">
        <f>IF(  AND(ISNUMBER(C46),OR(ISNUMBER(D46),D46="PG")),IF(IF(Capa!$B$6="B",0,Capa!$B$6)&gt;=C46,1,0),"")</f>
        <v/>
      </c>
      <c r="C46" s="12">
        <f t="shared" si="1"/>
        <v>1</v>
      </c>
      <c r="D46" s="13" t="s">
        <v>6</v>
      </c>
      <c r="E46" s="179"/>
      <c r="F46" s="29"/>
      <c r="G46" s="128"/>
      <c r="H46" s="157"/>
      <c r="I46" s="29"/>
      <c r="J46" s="157"/>
      <c r="K46" s="180"/>
      <c r="L46" s="158"/>
    </row>
    <row r="47" spans="1:12" ht="65" x14ac:dyDescent="0.35">
      <c r="A47" s="118" t="s">
        <v>908</v>
      </c>
      <c r="B47" s="7">
        <f>IF(  AND(ISNUMBER(C47),OR(ISNUMBER(D47),D47="PG")),IF(IF(Capa!$B$6="B",0,Capa!$B$6)&gt;=C47,1,0),"")</f>
        <v>0</v>
      </c>
      <c r="C47" s="6">
        <f t="shared" si="1"/>
        <v>1</v>
      </c>
      <c r="D47" s="5" t="s">
        <v>295</v>
      </c>
      <c r="E47" s="159" t="s">
        <v>592</v>
      </c>
      <c r="F47" s="26"/>
      <c r="G47" s="160"/>
      <c r="H47" s="161"/>
      <c r="I47" s="32"/>
      <c r="J47" s="157"/>
      <c r="K47" s="162"/>
      <c r="L47" s="163"/>
    </row>
    <row r="48" spans="1:12" ht="43.5" x14ac:dyDescent="0.35">
      <c r="A48" s="118" t="s">
        <v>908</v>
      </c>
      <c r="B48" s="7">
        <f>IF(  AND(ISNUMBER(C48),OR(ISNUMBER(D48),D48="PG")),IF(IF(Capa!$B$6="B",0,Capa!$B$6)&gt;=C48,1,0),"")</f>
        <v>0</v>
      </c>
      <c r="C48" s="6">
        <f t="shared" si="1"/>
        <v>1</v>
      </c>
      <c r="D48" s="5">
        <v>22</v>
      </c>
      <c r="E48" s="164" t="s">
        <v>23</v>
      </c>
      <c r="F48" s="26"/>
      <c r="G48" s="160"/>
      <c r="H48" s="161"/>
      <c r="I48" s="32"/>
      <c r="J48" s="157"/>
      <c r="K48" s="162"/>
      <c r="L48" s="158"/>
    </row>
    <row r="49" spans="1:12" ht="43.5" x14ac:dyDescent="0.35">
      <c r="A49" s="118" t="s">
        <v>908</v>
      </c>
      <c r="B49" s="7">
        <f>IF(  AND(ISNUMBER(C49),OR(ISNUMBER(D49),D49="PG")),IF(IF(Capa!$B$6="B",0,Capa!$B$6)&gt;=C49,1,0),"")</f>
        <v>0</v>
      </c>
      <c r="C49" s="6">
        <f>IF(ISBLANK(D49),"",IF(ISERR(SEARCH(D49&amp;"\","&lt;B&gt;\&lt;1&gt;\&lt;2&gt;\&lt;3&gt;\")),IF(AND(NOT(ISBLANK(C47)),C47&lt;=3),C47,""),
IF(SEARCH(D49&amp;"\","&lt;B&gt;\&lt;1&gt;\&lt;2&gt;\&lt;3&gt;\")=1,0,IF(SEARCH(D49&amp;"\","&lt;B&gt;\&lt;1&gt;\&lt;2&gt;\&lt;3&gt;\")=5,1,IF(SEARCH(D49&amp;"\","&lt;B&gt;\&lt;1&gt;\&lt;2&gt;\&lt;3&gt;\")=9,2,IF(SEARCH(D49&amp;"\","&lt;B&gt;\&lt;1&gt;\&lt;2&gt;\&lt;3&gt;\")=13,3,""))))))</f>
        <v>1</v>
      </c>
      <c r="D49" s="5">
        <v>23</v>
      </c>
      <c r="E49" s="164" t="s">
        <v>24</v>
      </c>
      <c r="F49" s="26"/>
      <c r="G49" s="160"/>
      <c r="H49" s="161"/>
      <c r="I49" s="32"/>
      <c r="J49" s="157"/>
      <c r="K49" s="162"/>
      <c r="L49" s="158"/>
    </row>
    <row r="50" spans="1:12" ht="29" x14ac:dyDescent="0.35">
      <c r="A50" s="118" t="s">
        <v>908</v>
      </c>
      <c r="B50" s="7">
        <f>IF(  AND(ISNUMBER(C50),OR(ISNUMBER(D50),D50="PG")),IF(IF(Capa!$B$6="B",0,Capa!$B$6)&gt;=C50,1,0),"")</f>
        <v>0</v>
      </c>
      <c r="C50" s="6">
        <f>IF(ISBLANK(D50),"",IF(ISERR(SEARCH(D50&amp;"\","&lt;B&gt;\&lt;1&gt;\&lt;2&gt;\&lt;3&gt;\")),IF(AND(NOT(ISBLANK(C48)),C48&lt;=3),C48,""),
IF(SEARCH(D50&amp;"\","&lt;B&gt;\&lt;1&gt;\&lt;2&gt;\&lt;3&gt;\")=1,0,IF(SEARCH(D50&amp;"\","&lt;B&gt;\&lt;1&gt;\&lt;2&gt;\&lt;3&gt;\")=5,1,IF(SEARCH(D50&amp;"\","&lt;B&gt;\&lt;1&gt;\&lt;2&gt;\&lt;3&gt;\")=9,2,IF(SEARCH(D50&amp;"\","&lt;B&gt;\&lt;1&gt;\&lt;2&gt;\&lt;3&gt;\")=13,3,""))))))</f>
        <v>1</v>
      </c>
      <c r="D50" s="5">
        <v>24</v>
      </c>
      <c r="E50" s="164" t="s">
        <v>26</v>
      </c>
      <c r="F50" s="26"/>
      <c r="G50" s="160"/>
      <c r="H50" s="161"/>
      <c r="I50" s="32"/>
      <c r="J50" s="157"/>
      <c r="K50" s="162"/>
      <c r="L50" s="158"/>
    </row>
    <row r="51" spans="1:12" ht="6" customHeight="1" x14ac:dyDescent="0.35">
      <c r="A51" s="118" t="s">
        <v>908</v>
      </c>
      <c r="B51" s="7" t="str">
        <f>IF(  AND(ISNUMBER(C51),OR(ISNUMBER(D51),D51="PG")),IF(IF(Capa!$B$6="B",0,Capa!$B$6)&gt;=C51,1,0),"")</f>
        <v/>
      </c>
      <c r="C51" s="6">
        <f t="shared" si="1"/>
        <v>2</v>
      </c>
      <c r="D51" s="5" t="s">
        <v>9</v>
      </c>
      <c r="E51" s="164"/>
      <c r="F51" s="26"/>
      <c r="G51" s="160"/>
      <c r="H51" s="161"/>
      <c r="I51" s="32"/>
      <c r="J51" s="157"/>
      <c r="K51" s="162"/>
      <c r="L51" s="158"/>
    </row>
    <row r="52" spans="1:12" ht="30.65" customHeight="1" x14ac:dyDescent="0.35">
      <c r="A52" s="118" t="s">
        <v>908</v>
      </c>
      <c r="B52" s="7">
        <f>IF(  AND(ISNUMBER(C52),OR(ISNUMBER(D52),D52="PG")),IF(IF(Capa!$B$6="B",0,Capa!$B$6)&gt;=C52,1,0),"")</f>
        <v>0</v>
      </c>
      <c r="C52" s="6">
        <f>IF(ISBLANK(D52),"",IF(ISERR(SEARCH(D52&amp;"\","&lt;B&gt;\&lt;1&gt;\&lt;2&gt;\&lt;3&gt;\")),IF(AND(NOT(ISBLANK(C50)),C50&lt;=3),C51,""),
IF(SEARCH(D52&amp;"\","&lt;B&gt;\&lt;1&gt;\&lt;2&gt;\&lt;3&gt;\")=1,0,IF(SEARCH(D52&amp;"\","&lt;B&gt;\&lt;1&gt;\&lt;2&gt;\&lt;3&gt;\")=5,1,IF(SEARCH(D52&amp;"\","&lt;B&gt;\&lt;1&gt;\&lt;2&gt;\&lt;3&gt;\")=9,2,IF(SEARCH(D52&amp;"\","&lt;B&gt;\&lt;1&gt;\&lt;2&gt;\&lt;3&gt;\")=13,3,""))))))</f>
        <v>2</v>
      </c>
      <c r="D52" s="5">
        <v>25</v>
      </c>
      <c r="E52" s="239" t="s">
        <v>356</v>
      </c>
      <c r="F52" s="26"/>
      <c r="G52" s="160"/>
      <c r="H52" s="161"/>
      <c r="I52" s="32"/>
      <c r="J52" s="157"/>
      <c r="K52" s="162"/>
      <c r="L52" s="158"/>
    </row>
    <row r="53" spans="1:12" ht="43.5" x14ac:dyDescent="0.35">
      <c r="A53" s="118" t="s">
        <v>908</v>
      </c>
      <c r="B53" s="7">
        <f>IF(  AND(ISNUMBER(C53),OR(ISNUMBER(D53),D53="PG")),IF(IF(Capa!$B$6="B",0,Capa!$B$6)&gt;=C53,1,0),"")</f>
        <v>0</v>
      </c>
      <c r="C53" s="6">
        <f>IF(ISBLANK(D53),"",IF(ISERR(SEARCH(D53&amp;"\","&lt;B&gt;\&lt;1&gt;\&lt;2&gt;\&lt;3&gt;\")),IF(AND(NOT(ISBLANK(C51)),C51&lt;=3),C51,""),
IF(SEARCH(D53&amp;"\","&lt;B&gt;\&lt;1&gt;\&lt;2&gt;\&lt;3&gt;\")=1,0,IF(SEARCH(D53&amp;"\","&lt;B&gt;\&lt;1&gt;\&lt;2&gt;\&lt;3&gt;\")=5,1,IF(SEARCH(D53&amp;"\","&lt;B&gt;\&lt;1&gt;\&lt;2&gt;\&lt;3&gt;\")=9,2,IF(SEARCH(D53&amp;"\","&lt;B&gt;\&lt;1&gt;\&lt;2&gt;\&lt;3&gt;\")=13,3,""))))))</f>
        <v>2</v>
      </c>
      <c r="D53" s="5">
        <v>26</v>
      </c>
      <c r="E53" s="164" t="s">
        <v>357</v>
      </c>
      <c r="F53" s="26"/>
      <c r="G53" s="160"/>
      <c r="H53" s="161"/>
      <c r="I53" s="32"/>
      <c r="J53" s="157"/>
      <c r="K53" s="162"/>
      <c r="L53" s="158"/>
    </row>
    <row r="54" spans="1:12" ht="43.5" x14ac:dyDescent="0.35">
      <c r="A54" s="118" t="s">
        <v>908</v>
      </c>
      <c r="B54" s="7">
        <f>IF(  AND(ISNUMBER(C54),OR(ISNUMBER(D54),D54="PG")),IF(IF(Capa!$B$6="B",0,Capa!$B$6)&gt;=C54,1,0),"")</f>
        <v>0</v>
      </c>
      <c r="C54" s="6">
        <f>IF(ISBLANK(D54),"",IF(ISERR(SEARCH(D54&amp;"\","&lt;B&gt;\&lt;1&gt;\&lt;2&gt;\&lt;3&gt;\")),IF(AND(NOT(ISBLANK(C53)),C53&lt;=3),C53,""),
IF(SEARCH(D54&amp;"\","&lt;B&gt;\&lt;1&gt;\&lt;2&gt;\&lt;3&gt;\")=1,0,IF(SEARCH(D54&amp;"\","&lt;B&gt;\&lt;1&gt;\&lt;2&gt;\&lt;3&gt;\")=5,1,IF(SEARCH(D54&amp;"\","&lt;B&gt;\&lt;1&gt;\&lt;2&gt;\&lt;3&gt;\")=9,2,IF(SEARCH(D54&amp;"\","&lt;B&gt;\&lt;1&gt;\&lt;2&gt;\&lt;3&gt;\")=13,3,""))))))</f>
        <v>2</v>
      </c>
      <c r="D54" s="5">
        <v>27</v>
      </c>
      <c r="E54" s="164" t="s">
        <v>25</v>
      </c>
      <c r="F54" s="26"/>
      <c r="G54" s="160"/>
      <c r="H54" s="161"/>
      <c r="I54" s="32"/>
      <c r="J54" s="157"/>
      <c r="K54" s="162"/>
      <c r="L54" s="158"/>
    </row>
    <row r="55" spans="1:12" ht="43.5" x14ac:dyDescent="0.35">
      <c r="A55" s="118" t="s">
        <v>908</v>
      </c>
      <c r="B55" s="7">
        <f>IF(  AND(ISNUMBER(C55),OR(ISNUMBER(D55),D55="PG")),IF(IF(Capa!$B$6="B",0,Capa!$B$6)&gt;=C55,1,0),"")</f>
        <v>0</v>
      </c>
      <c r="C55" s="6">
        <f t="shared" si="1"/>
        <v>2</v>
      </c>
      <c r="D55" s="5">
        <v>28</v>
      </c>
      <c r="E55" s="164" t="s">
        <v>27</v>
      </c>
      <c r="F55" s="26"/>
      <c r="G55" s="160"/>
      <c r="H55" s="161"/>
      <c r="I55" s="32"/>
      <c r="J55" s="157"/>
      <c r="K55" s="162"/>
      <c r="L55" s="158"/>
    </row>
    <row r="56" spans="1:12" ht="6.65" customHeight="1" x14ac:dyDescent="0.35">
      <c r="A56" s="118" t="s">
        <v>908</v>
      </c>
      <c r="B56" s="7" t="str">
        <f>IF(  AND(ISNUMBER(C56),OR(ISNUMBER(D56),D56="PG")),IF(IF(Capa!$B$6="B",0,Capa!$B$6)&gt;=C56,1,0),"")</f>
        <v/>
      </c>
      <c r="C56" s="6">
        <f t="shared" si="1"/>
        <v>3</v>
      </c>
      <c r="D56" s="5" t="s">
        <v>11</v>
      </c>
      <c r="E56" s="164"/>
      <c r="F56" s="26"/>
      <c r="G56" s="160"/>
      <c r="H56" s="161"/>
      <c r="I56" s="32"/>
      <c r="J56" s="157"/>
      <c r="K56" s="162"/>
      <c r="L56" s="158"/>
    </row>
    <row r="57" spans="1:12" ht="43.5" x14ac:dyDescent="0.35">
      <c r="A57" s="118" t="s">
        <v>908</v>
      </c>
      <c r="B57" s="7">
        <f>IF(  AND(ISNUMBER(C57),OR(ISNUMBER(D57),D57="PG")),IF(IF(Capa!$B$6="B",0,Capa!$B$6)&gt;=C57,1,0),"")</f>
        <v>0</v>
      </c>
      <c r="C57" s="6">
        <f t="shared" si="1"/>
        <v>3</v>
      </c>
      <c r="D57" s="5">
        <v>29</v>
      </c>
      <c r="E57" s="164" t="s">
        <v>28</v>
      </c>
      <c r="F57" s="26"/>
      <c r="G57" s="160"/>
      <c r="H57" s="161"/>
      <c r="I57" s="32"/>
      <c r="J57" s="157"/>
      <c r="K57" s="162"/>
      <c r="L57" s="158"/>
    </row>
    <row r="58" spans="1:12" ht="43.5" x14ac:dyDescent="0.35">
      <c r="A58" s="118" t="s">
        <v>908</v>
      </c>
      <c r="B58" s="7">
        <f>IF(  AND(ISNUMBER(C58),OR(ISNUMBER(D58),D58="PG")),IF(IF(Capa!$B$6="B",0,Capa!$B$6)&gt;=C58,1,0),"")</f>
        <v>0</v>
      </c>
      <c r="C58" s="6">
        <f t="shared" si="1"/>
        <v>3</v>
      </c>
      <c r="D58" s="5">
        <v>30</v>
      </c>
      <c r="E58" s="164" t="s">
        <v>29</v>
      </c>
      <c r="F58" s="26"/>
      <c r="G58" s="160"/>
      <c r="H58" s="161"/>
      <c r="I58" s="32"/>
      <c r="J58" s="157"/>
      <c r="K58" s="162"/>
      <c r="L58" s="158"/>
    </row>
    <row r="59" spans="1:12" ht="57.9" customHeight="1" x14ac:dyDescent="0.35">
      <c r="A59" s="118" t="s">
        <v>908</v>
      </c>
      <c r="B59" s="7">
        <f>IF(  AND(ISNUMBER(C59),OR(ISNUMBER(D59),D59="PG")),IF(IF(Capa!$B$6="B",0,Capa!$B$6)&gt;=C59,1,0),"")</f>
        <v>0</v>
      </c>
      <c r="C59" s="16">
        <f t="shared" si="1"/>
        <v>3</v>
      </c>
      <c r="D59" s="17">
        <v>31</v>
      </c>
      <c r="E59" s="166" t="s">
        <v>593</v>
      </c>
      <c r="F59" s="26"/>
      <c r="G59" s="160"/>
      <c r="H59" s="161"/>
      <c r="I59" s="32"/>
      <c r="J59" s="157"/>
      <c r="K59" s="139"/>
      <c r="L59" s="158"/>
    </row>
    <row r="60" spans="1:12" ht="8.15" customHeight="1" x14ac:dyDescent="0.35">
      <c r="B60" s="7" t="str">
        <f>IF(  AND(ISNUMBER(C60),OR(ISNUMBER(D60),D60="PG")),IF(IF(Capa!$B$6="B",0,Capa!$B$6)&gt;=C60,1,0),"")</f>
        <v/>
      </c>
      <c r="C60" s="94" t="str">
        <f t="shared" si="1"/>
        <v/>
      </c>
      <c r="D60" s="95"/>
      <c r="E60" s="181"/>
      <c r="F60" s="91"/>
      <c r="G60" s="142"/>
      <c r="H60" s="142"/>
      <c r="I60" s="91"/>
      <c r="J60" s="142"/>
      <c r="K60" s="169"/>
      <c r="L60" s="142"/>
    </row>
    <row r="61" spans="1:12" x14ac:dyDescent="0.35">
      <c r="A61" s="118" t="s">
        <v>909</v>
      </c>
      <c r="B61" s="7" t="str">
        <f>IF(  AND(ISNUMBER(C61),OR(ISNUMBER(D61),D61="PG")),IF(IF(Capa!$B$6="B",0,Capa!$B$6)&gt;=C61,1,0),"")</f>
        <v/>
      </c>
      <c r="C61" s="11" t="str">
        <f t="shared" si="1"/>
        <v/>
      </c>
      <c r="D61" s="15"/>
      <c r="E61" s="182" t="s">
        <v>30</v>
      </c>
      <c r="F61" s="24"/>
      <c r="G61" s="132"/>
      <c r="H61" s="132"/>
      <c r="I61" s="24"/>
      <c r="J61" s="132"/>
      <c r="K61" s="183"/>
      <c r="L61" s="270">
        <f>IF(COUNTIFS($A$1:$A$230,"="&amp;$A61,$B$1:$B$230,"&gt;0",$D$1:$D$230,"&gt;0")&gt;0,
        (COUNTIFS($A$1:$A$230,"="&amp;$A61,$B$1:$B$230,"&gt;0",$D$1:$D$230,"&gt;0",F$1:F$230,"=S",I$1:I$230,"") +
         (COUNTIFS($A$1:$A$230,"="&amp;$A61,$B$1:$B$230,"&gt;0",$D$1:$D$230,"&gt;0",$F$1:$F$230,"=P",I$1:I$230,"")/2) +
         COUNTIFS($A$1:$A$230,"="&amp;$A61,$B$1:$B$230,"&gt;0",$D$1:$D$230,"&gt;0",I$1:I$230,"=S") +
         (COUNTIFS($A$1:$A$230,"="&amp;$A61,$B$1:$B$230,"&gt;0",$D$1:$D$230,"&gt;0",I$1:I$230,"=P")/2)
         )/COUNTIFS($A$1:$A$230,"="&amp;$A61,$B$1:$B$230,"&gt;0",$D$1:$D$230,"&gt;0"),"")</f>
        <v>0</v>
      </c>
    </row>
    <row r="62" spans="1:12" ht="6" hidden="1" customHeight="1" x14ac:dyDescent="0.35">
      <c r="A62" s="118" t="s">
        <v>909</v>
      </c>
      <c r="B62" s="7" t="str">
        <f>IF(  AND(ISNUMBER(C62),OR(ISNUMBER(D62),D62="PG")),IF(IF(Capa!$B$6="B",0,Capa!$B$6)&gt;=C62,1,0),"")</f>
        <v/>
      </c>
      <c r="C62" s="18">
        <f t="shared" si="1"/>
        <v>0</v>
      </c>
      <c r="D62" s="19" t="s">
        <v>4</v>
      </c>
      <c r="E62" s="179"/>
      <c r="F62" s="29"/>
      <c r="G62" s="128"/>
      <c r="H62" s="157"/>
      <c r="I62" s="27"/>
      <c r="J62" s="157"/>
      <c r="K62" s="180"/>
      <c r="L62" s="158"/>
    </row>
    <row r="63" spans="1:12" ht="78" x14ac:dyDescent="0.35">
      <c r="A63" s="118" t="s">
        <v>909</v>
      </c>
      <c r="B63" s="7">
        <f>IF(  AND(ISNUMBER(C63),OR(ISNUMBER(D63),D63="PG")),IF(IF(Capa!$B$6="B",0,Capa!$B$6)&gt;=C63,1,0),"")</f>
        <v>1</v>
      </c>
      <c r="C63" s="6">
        <f t="shared" si="1"/>
        <v>0</v>
      </c>
      <c r="D63" s="5" t="s">
        <v>295</v>
      </c>
      <c r="E63" s="159" t="s">
        <v>594</v>
      </c>
      <c r="F63" s="26"/>
      <c r="G63" s="160"/>
      <c r="H63" s="161"/>
      <c r="I63" s="32"/>
      <c r="J63" s="157"/>
      <c r="K63" s="162"/>
      <c r="L63" s="163"/>
    </row>
    <row r="64" spans="1:12" ht="29" x14ac:dyDescent="0.35">
      <c r="A64" s="118" t="s">
        <v>909</v>
      </c>
      <c r="B64" s="7">
        <f>IF(  AND(ISNUMBER(C64),OR(ISNUMBER(D64),D64="PG")),IF(IF(Capa!$B$6="B",0,Capa!$B$6)&gt;=C64,1,0),"")</f>
        <v>1</v>
      </c>
      <c r="C64" s="6">
        <f t="shared" si="1"/>
        <v>0</v>
      </c>
      <c r="D64" s="5">
        <v>32</v>
      </c>
      <c r="E64" s="164" t="s">
        <v>31</v>
      </c>
      <c r="F64" s="26"/>
      <c r="G64" s="160"/>
      <c r="H64" s="161"/>
      <c r="I64" s="32"/>
      <c r="J64" s="157"/>
      <c r="K64" s="162"/>
      <c r="L64" s="158"/>
    </row>
    <row r="65" spans="1:12" ht="7.25" customHeight="1" x14ac:dyDescent="0.35">
      <c r="A65" s="118" t="s">
        <v>909</v>
      </c>
      <c r="B65" s="7" t="str">
        <f>IF(  AND(ISNUMBER(C65),OR(ISNUMBER(D65),D65="PG")),IF(IF(Capa!$B$6="B",0,Capa!$B$6)&gt;=C65,1,0),"")</f>
        <v/>
      </c>
      <c r="C65" s="6">
        <f t="shared" si="1"/>
        <v>1</v>
      </c>
      <c r="D65" s="5" t="s">
        <v>6</v>
      </c>
      <c r="E65" s="164"/>
      <c r="F65" s="26"/>
      <c r="G65" s="160"/>
      <c r="H65" s="161"/>
      <c r="I65" s="32"/>
      <c r="J65" s="157"/>
      <c r="K65" s="162"/>
      <c r="L65" s="158"/>
    </row>
    <row r="66" spans="1:12" ht="43.5" x14ac:dyDescent="0.35">
      <c r="A66" s="118" t="s">
        <v>909</v>
      </c>
      <c r="B66" s="7">
        <f>IF(  AND(ISNUMBER(C66),OR(ISNUMBER(D66),D66="PG")),IF(IF(Capa!$B$6="B",0,Capa!$B$6)&gt;=C66,1,0),"")</f>
        <v>0</v>
      </c>
      <c r="C66" s="6">
        <f t="shared" si="1"/>
        <v>1</v>
      </c>
      <c r="D66" s="5">
        <v>33</v>
      </c>
      <c r="E66" s="239" t="s">
        <v>358</v>
      </c>
      <c r="F66" s="26"/>
      <c r="G66" s="160"/>
      <c r="H66" s="161"/>
      <c r="I66" s="32"/>
      <c r="J66" s="157"/>
      <c r="K66" s="162"/>
      <c r="L66" s="158"/>
    </row>
    <row r="67" spans="1:12" ht="43.5" x14ac:dyDescent="0.35">
      <c r="A67" s="118" t="s">
        <v>909</v>
      </c>
      <c r="B67" s="7">
        <f>IF(  AND(ISNUMBER(C67),OR(ISNUMBER(D67),D67="PG")),IF(IF(Capa!$B$6="B",0,Capa!$B$6)&gt;=C67,1,0),"")</f>
        <v>0</v>
      </c>
      <c r="C67" s="6">
        <f t="shared" si="1"/>
        <v>1</v>
      </c>
      <c r="D67" s="5">
        <v>34</v>
      </c>
      <c r="E67" s="239" t="s">
        <v>359</v>
      </c>
      <c r="F67" s="26"/>
      <c r="G67" s="160"/>
      <c r="H67" s="161"/>
      <c r="I67" s="32"/>
      <c r="J67" s="157"/>
      <c r="K67" s="162"/>
      <c r="L67" s="158"/>
    </row>
    <row r="68" spans="1:12" ht="7.25" customHeight="1" x14ac:dyDescent="0.35">
      <c r="A68" s="118" t="s">
        <v>909</v>
      </c>
      <c r="B68" s="7" t="str">
        <f>IF(  AND(ISNUMBER(C68),OR(ISNUMBER(D68),D68="PG")),IF(IF(Capa!$B$6="B",0,Capa!$B$6)&gt;=C68,1,0),"")</f>
        <v/>
      </c>
      <c r="C68" s="6">
        <f t="shared" si="1"/>
        <v>2</v>
      </c>
      <c r="D68" s="5" t="s">
        <v>9</v>
      </c>
      <c r="E68" s="164"/>
      <c r="F68" s="26"/>
      <c r="G68" s="160"/>
      <c r="H68" s="161"/>
      <c r="I68" s="32"/>
      <c r="J68" s="157"/>
      <c r="K68" s="162"/>
      <c r="L68" s="158"/>
    </row>
    <row r="69" spans="1:12" ht="58" x14ac:dyDescent="0.35">
      <c r="A69" s="118" t="s">
        <v>909</v>
      </c>
      <c r="B69" s="7">
        <f>IF(  AND(ISNUMBER(C69),OR(ISNUMBER(D69),D69="PG")),IF(IF(Capa!$B$6="B",0,Capa!$B$6)&gt;=C69,1,0),"")</f>
        <v>0</v>
      </c>
      <c r="C69" s="6">
        <f t="shared" si="1"/>
        <v>2</v>
      </c>
      <c r="D69" s="5">
        <v>35</v>
      </c>
      <c r="E69" s="164" t="s">
        <v>360</v>
      </c>
      <c r="F69" s="26"/>
      <c r="G69" s="160"/>
      <c r="H69" s="161"/>
      <c r="I69" s="32"/>
      <c r="J69" s="157"/>
      <c r="K69" s="162"/>
      <c r="L69" s="158"/>
    </row>
    <row r="70" spans="1:12" ht="43.5" x14ac:dyDescent="0.35">
      <c r="A70" s="118" t="s">
        <v>909</v>
      </c>
      <c r="B70" s="7">
        <f>IF(  AND(ISNUMBER(C70),OR(ISNUMBER(D70),D70="PG")),IF(IF(Capa!$B$6="B",0,Capa!$B$6)&gt;=C70,1,0),"")</f>
        <v>0</v>
      </c>
      <c r="C70" s="6">
        <f>IF(ISBLANK(D70),"",IF(ISERR(SEARCH(D70&amp;"\","&lt;B&gt;\&lt;1&gt;\&lt;2&gt;\&lt;3&gt;\")),IF(AND(NOT(ISBLANK(C69)),C69&lt;=3),C69,""),
IF(SEARCH(D70&amp;"\","&lt;B&gt;\&lt;1&gt;\&lt;2&gt;\&lt;3&gt;\")=1,0,IF(SEARCH(D70&amp;"\","&lt;B&gt;\&lt;1&gt;\&lt;2&gt;\&lt;3&gt;\")=5,1,IF(SEARCH(D70&amp;"\","&lt;B&gt;\&lt;1&gt;\&lt;2&gt;\&lt;3&gt;\")=9,2,IF(SEARCH(D70&amp;"\","&lt;B&gt;\&lt;1&gt;\&lt;2&gt;\&lt;3&gt;\")=13,3,""))))))</f>
        <v>2</v>
      </c>
      <c r="D70" s="5">
        <v>36</v>
      </c>
      <c r="E70" s="239" t="s">
        <v>361</v>
      </c>
      <c r="F70" s="26"/>
      <c r="G70" s="160"/>
      <c r="H70" s="161"/>
      <c r="I70" s="32"/>
      <c r="J70" s="157"/>
      <c r="K70" s="162"/>
      <c r="L70" s="158"/>
    </row>
    <row r="71" spans="1:12" ht="43.5" x14ac:dyDescent="0.35">
      <c r="A71" s="118" t="s">
        <v>909</v>
      </c>
      <c r="B71" s="7">
        <f>IF(  AND(ISNUMBER(C71),OR(ISNUMBER(D71),D71="PG")),IF(IF(Capa!$B$6="B",0,Capa!$B$6)&gt;=C71,1,0),"")</f>
        <v>0</v>
      </c>
      <c r="C71" s="6">
        <f>IF(ISBLANK(D71),"",IF(ISERR(SEARCH(D71&amp;"\","&lt;B&gt;\&lt;1&gt;\&lt;2&gt;\&lt;3&gt;\")),IF(AND(NOT(ISBLANK(C70)),C70&lt;=3),C70,""),
IF(SEARCH(D71&amp;"\","&lt;B&gt;\&lt;1&gt;\&lt;2&gt;\&lt;3&gt;\")=1,0,IF(SEARCH(D71&amp;"\","&lt;B&gt;\&lt;1&gt;\&lt;2&gt;\&lt;3&gt;\")=5,1,IF(SEARCH(D71&amp;"\","&lt;B&gt;\&lt;1&gt;\&lt;2&gt;\&lt;3&gt;\")=9,2,IF(SEARCH(D71&amp;"\","&lt;B&gt;\&lt;1&gt;\&lt;2&gt;\&lt;3&gt;\")=13,3,""))))))</f>
        <v>2</v>
      </c>
      <c r="D71" s="5">
        <v>37</v>
      </c>
      <c r="E71" s="240" t="s">
        <v>362</v>
      </c>
      <c r="F71" s="26"/>
      <c r="G71" s="160"/>
      <c r="H71" s="161"/>
      <c r="I71" s="32"/>
      <c r="J71" s="157"/>
      <c r="K71" s="162"/>
      <c r="L71" s="158"/>
    </row>
    <row r="72" spans="1:12" ht="58" x14ac:dyDescent="0.35">
      <c r="A72" s="118" t="s">
        <v>909</v>
      </c>
      <c r="B72" s="7">
        <f>IF(  AND(ISNUMBER(C72),OR(ISNUMBER(D72),D72="PG")),IF(IF(Capa!$B$6="B",0,Capa!$B$6)&gt;=C72,1,0),"")</f>
        <v>0</v>
      </c>
      <c r="C72" s="6">
        <f>IF(ISBLANK(D72),"",IF(ISERR(SEARCH(D72&amp;"\","&lt;B&gt;\&lt;1&gt;\&lt;2&gt;\&lt;3&gt;\")),IF(AND(NOT(ISBLANK(C71)),C71&lt;=3),C71,""),
IF(SEARCH(D72&amp;"\","&lt;B&gt;\&lt;1&gt;\&lt;2&gt;\&lt;3&gt;\")=1,0,IF(SEARCH(D72&amp;"\","&lt;B&gt;\&lt;1&gt;\&lt;2&gt;\&lt;3&gt;\")=5,1,IF(SEARCH(D72&amp;"\","&lt;B&gt;\&lt;1&gt;\&lt;2&gt;\&lt;3&gt;\")=9,2,IF(SEARCH(D72&amp;"\","&lt;B&gt;\&lt;1&gt;\&lt;2&gt;\&lt;3&gt;\")=13,3,""))))))</f>
        <v>2</v>
      </c>
      <c r="D72" s="5">
        <v>38</v>
      </c>
      <c r="E72" s="240" t="s">
        <v>363</v>
      </c>
      <c r="F72" s="26"/>
      <c r="G72" s="160"/>
      <c r="H72" s="161"/>
      <c r="I72" s="32"/>
      <c r="J72" s="157"/>
      <c r="K72" s="162"/>
      <c r="L72" s="158"/>
    </row>
    <row r="73" spans="1:12" ht="57" customHeight="1" x14ac:dyDescent="0.35">
      <c r="A73" s="118" t="s">
        <v>909</v>
      </c>
      <c r="B73" s="7">
        <f>IF(  AND(ISNUMBER(C73),OR(ISNUMBER(D73),D73="PG")),IF(IF(Capa!$B$6="B",0,Capa!$B$6)&gt;=C73,1,0),"")</f>
        <v>0</v>
      </c>
      <c r="C73" s="6">
        <f>IF(ISBLANK(D73),"",IF(ISERR(SEARCH(D73&amp;"\","&lt;B&gt;\&lt;1&gt;\&lt;2&gt;\&lt;3&gt;\")),IF(AND(NOT(ISBLANK(C72)),C72&lt;=3),C72,""),
IF(SEARCH(D73&amp;"\","&lt;B&gt;\&lt;1&gt;\&lt;2&gt;\&lt;3&gt;\")=1,0,IF(SEARCH(D73&amp;"\","&lt;B&gt;\&lt;1&gt;\&lt;2&gt;\&lt;3&gt;\")=5,1,IF(SEARCH(D73&amp;"\","&lt;B&gt;\&lt;1&gt;\&lt;2&gt;\&lt;3&gt;\")=9,2,IF(SEARCH(D73&amp;"\","&lt;B&gt;\&lt;1&gt;\&lt;2&gt;\&lt;3&gt;\")=13,3,""))))))</f>
        <v>2</v>
      </c>
      <c r="D73" s="5">
        <v>39</v>
      </c>
      <c r="E73" s="240" t="s">
        <v>364</v>
      </c>
      <c r="F73" s="26"/>
      <c r="G73" s="160"/>
      <c r="H73" s="161"/>
      <c r="I73" s="32"/>
      <c r="J73" s="157"/>
      <c r="K73" s="162"/>
      <c r="L73" s="158"/>
    </row>
    <row r="74" spans="1:12" ht="6" customHeight="1" x14ac:dyDescent="0.35">
      <c r="A74" s="118" t="s">
        <v>909</v>
      </c>
      <c r="B74" s="7" t="str">
        <f>IF(  AND(ISNUMBER(C74),OR(ISNUMBER(D74),D74="PG")),IF(IF(Capa!$B$6="B",0,Capa!$B$6)&gt;=C74,1,0),"")</f>
        <v/>
      </c>
      <c r="C74" s="6">
        <f t="shared" si="1"/>
        <v>3</v>
      </c>
      <c r="D74" s="5" t="s">
        <v>11</v>
      </c>
      <c r="E74" s="164"/>
      <c r="F74" s="26"/>
      <c r="G74" s="160"/>
      <c r="H74" s="161"/>
      <c r="I74" s="32"/>
      <c r="J74" s="157"/>
      <c r="K74" s="162"/>
      <c r="L74" s="158"/>
    </row>
    <row r="75" spans="1:12" ht="58" x14ac:dyDescent="0.35">
      <c r="A75" s="118" t="s">
        <v>909</v>
      </c>
      <c r="B75" s="7">
        <f>IF(  AND(ISNUMBER(C75),OR(ISNUMBER(D75),D75="PG")),IF(IF(Capa!$B$6="B",0,Capa!$B$6)&gt;=C75,1,0),"")</f>
        <v>0</v>
      </c>
      <c r="C75" s="6">
        <f>IF(ISBLANK(D75),"",IF(ISERR(SEARCH(D75&amp;"\","&lt;B&gt;\&lt;1&gt;\&lt;2&gt;\&lt;3&gt;\")),IF(AND(NOT(ISBLANK(C74)),C74&lt;=3),C74,""),
IF(SEARCH(D75&amp;"\","&lt;B&gt;\&lt;1&gt;\&lt;2&gt;\&lt;3&gt;\")=1,0,IF(SEARCH(D75&amp;"\","&lt;B&gt;\&lt;1&gt;\&lt;2&gt;\&lt;3&gt;\")=5,1,IF(SEARCH(D75&amp;"\","&lt;B&gt;\&lt;1&gt;\&lt;2&gt;\&lt;3&gt;\")=9,2,IF(SEARCH(D75&amp;"\","&lt;B&gt;\&lt;1&gt;\&lt;2&gt;\&lt;3&gt;\")=13,3,""))))))</f>
        <v>3</v>
      </c>
      <c r="D75" s="5">
        <v>40</v>
      </c>
      <c r="E75" s="164" t="s">
        <v>365</v>
      </c>
      <c r="F75" s="26"/>
      <c r="G75" s="160"/>
      <c r="H75" s="161"/>
      <c r="I75" s="32"/>
      <c r="J75" s="157"/>
      <c r="K75" s="162"/>
      <c r="L75" s="158"/>
    </row>
    <row r="76" spans="1:12" ht="58" x14ac:dyDescent="0.35">
      <c r="A76" s="118" t="s">
        <v>909</v>
      </c>
      <c r="B76" s="7">
        <f>IF(  AND(ISNUMBER(C76),OR(ISNUMBER(D76),D76="PG")),IF(IF(Capa!$B$6="B",0,Capa!$B$6)&gt;=C76,1,0),"")</f>
        <v>0</v>
      </c>
      <c r="C76" s="6">
        <f>IF(ISBLANK(D76),"",IF(ISERR(SEARCH(D76&amp;"\","&lt;B&gt;\&lt;1&gt;\&lt;2&gt;\&lt;3&gt;\")),IF(AND(NOT(ISBLANK(C75)),C75&lt;=3),C75,""),
IF(SEARCH(D76&amp;"\","&lt;B&gt;\&lt;1&gt;\&lt;2&gt;\&lt;3&gt;\")=1,0,IF(SEARCH(D76&amp;"\","&lt;B&gt;\&lt;1&gt;\&lt;2&gt;\&lt;3&gt;\")=5,1,IF(SEARCH(D76&amp;"\","&lt;B&gt;\&lt;1&gt;\&lt;2&gt;\&lt;3&gt;\")=9,2,IF(SEARCH(D76&amp;"\","&lt;B&gt;\&lt;1&gt;\&lt;2&gt;\&lt;3&gt;\")=13,3,""))))))</f>
        <v>3</v>
      </c>
      <c r="D76" s="5">
        <v>41</v>
      </c>
      <c r="E76" s="239" t="s">
        <v>366</v>
      </c>
      <c r="F76" s="26"/>
      <c r="G76" s="160"/>
      <c r="H76" s="161"/>
      <c r="I76" s="32"/>
      <c r="J76" s="157"/>
      <c r="K76" s="162"/>
      <c r="L76" s="158"/>
    </row>
    <row r="77" spans="1:12" ht="27.5" x14ac:dyDescent="0.35">
      <c r="A77" s="118" t="s">
        <v>909</v>
      </c>
      <c r="B77" s="7">
        <f>IF(  AND(ISNUMBER(C77),OR(ISNUMBER(D77),D77="PG")),IF(IF(Capa!$B$6="B",0,Capa!$B$6)&gt;=C77,1,0),"")</f>
        <v>0</v>
      </c>
      <c r="C77" s="6">
        <f>IF(ISBLANK(D77),"",IF(ISERR(SEARCH(D77&amp;"\","&lt;B&gt;\&lt;1&gt;\&lt;2&gt;\&lt;3&gt;\")),IF(AND(NOT(ISBLANK(C76)),C76&lt;=3),C76,""),
IF(SEARCH(D77&amp;"\","&lt;B&gt;\&lt;1&gt;\&lt;2&gt;\&lt;3&gt;\")=1,0,IF(SEARCH(D77&amp;"\","&lt;B&gt;\&lt;1&gt;\&lt;2&gt;\&lt;3&gt;\")=5,1,IF(SEARCH(D77&amp;"\","&lt;B&gt;\&lt;1&gt;\&lt;2&gt;\&lt;3&gt;\")=9,2,IF(SEARCH(D77&amp;"\","&lt;B&gt;\&lt;1&gt;\&lt;2&gt;\&lt;3&gt;\")=13,3,""))))))</f>
        <v>3</v>
      </c>
      <c r="D77" s="5">
        <v>42</v>
      </c>
      <c r="E77" s="239" t="s">
        <v>367</v>
      </c>
      <c r="F77" s="26"/>
      <c r="G77" s="160"/>
      <c r="H77" s="161"/>
      <c r="I77" s="32"/>
      <c r="J77" s="157"/>
      <c r="K77" s="162"/>
      <c r="L77" s="158"/>
    </row>
    <row r="78" spans="1:12" ht="29" x14ac:dyDescent="0.35">
      <c r="A78" s="118" t="s">
        <v>909</v>
      </c>
      <c r="B78" s="7">
        <f>IF(  AND(ISNUMBER(C78),OR(ISNUMBER(D78),D78="PG")),IF(IF(Capa!$B$6="B",0,Capa!$B$6)&gt;=C78,1,0),"")</f>
        <v>0</v>
      </c>
      <c r="C78" s="6">
        <f>IF(ISBLANK(D78),"",IF(ISERR(SEARCH(D78&amp;"\","&lt;B&gt;\&lt;1&gt;\&lt;2&gt;\&lt;3&gt;\")),IF(AND(NOT(ISBLANK(C77)),C77&lt;=3),C77,""),
IF(SEARCH(D78&amp;"\","&lt;B&gt;\&lt;1&gt;\&lt;2&gt;\&lt;3&gt;\")=1,0,IF(SEARCH(D78&amp;"\","&lt;B&gt;\&lt;1&gt;\&lt;2&gt;\&lt;3&gt;\")=5,1,IF(SEARCH(D78&amp;"\","&lt;B&gt;\&lt;1&gt;\&lt;2&gt;\&lt;3&gt;\")=9,2,IF(SEARCH(D78&amp;"\","&lt;B&gt;\&lt;1&gt;\&lt;2&gt;\&lt;3&gt;\")=13,3,""))))))</f>
        <v>3</v>
      </c>
      <c r="D78" s="5">
        <v>43</v>
      </c>
      <c r="E78" s="239" t="s">
        <v>368</v>
      </c>
      <c r="F78" s="26"/>
      <c r="G78" s="160"/>
      <c r="H78" s="161"/>
      <c r="I78" s="32"/>
      <c r="J78" s="157"/>
      <c r="K78" s="162"/>
      <c r="L78" s="158"/>
    </row>
    <row r="79" spans="1:12" ht="29" x14ac:dyDescent="0.35">
      <c r="A79" s="118" t="s">
        <v>909</v>
      </c>
      <c r="B79" s="7">
        <f>IF(  AND(ISNUMBER(C79),OR(ISNUMBER(D79),D79="PG")),IF(IF(Capa!$B$6="B",0,Capa!$B$6)&gt;=C79,1,0),"")</f>
        <v>0</v>
      </c>
      <c r="C79" s="6">
        <f>IF(ISBLANK(D79),"",IF(ISERR(SEARCH(D79&amp;"\","&lt;B&gt;\&lt;1&gt;\&lt;2&gt;\&lt;3&gt;\")),IF(AND(NOT(ISBLANK(C78)),C78&lt;=3),C78,""),
IF(SEARCH(D79&amp;"\","&lt;B&gt;\&lt;1&gt;\&lt;2&gt;\&lt;3&gt;\")=1,0,IF(SEARCH(D79&amp;"\","&lt;B&gt;\&lt;1&gt;\&lt;2&gt;\&lt;3&gt;\")=5,1,IF(SEARCH(D79&amp;"\","&lt;B&gt;\&lt;1&gt;\&lt;2&gt;\&lt;3&gt;\")=9,2,IF(SEARCH(D79&amp;"\","&lt;B&gt;\&lt;1&gt;\&lt;2&gt;\&lt;3&gt;\")=13,3,""))))))</f>
        <v>3</v>
      </c>
      <c r="D79" s="5">
        <v>44</v>
      </c>
      <c r="E79" s="164" t="s">
        <v>32</v>
      </c>
      <c r="F79" s="26"/>
      <c r="G79" s="160"/>
      <c r="H79" s="161"/>
      <c r="I79" s="32"/>
      <c r="J79" s="157"/>
      <c r="K79" s="162"/>
      <c r="L79" s="158"/>
    </row>
    <row r="80" spans="1:12" ht="43.5" x14ac:dyDescent="0.35">
      <c r="A80" s="118" t="s">
        <v>909</v>
      </c>
      <c r="B80" s="7">
        <f>IF(  AND(ISNUMBER(C80),OR(ISNUMBER(D80),D80="PG")),IF(IF(Capa!$B$6="B",0,Capa!$B$6)&gt;=C80,1,0),"")</f>
        <v>0</v>
      </c>
      <c r="C80" s="6">
        <f t="shared" si="1"/>
        <v>3</v>
      </c>
      <c r="D80" s="5">
        <v>45</v>
      </c>
      <c r="E80" s="164" t="s">
        <v>33</v>
      </c>
      <c r="F80" s="26"/>
      <c r="G80" s="160"/>
      <c r="H80" s="161"/>
      <c r="I80" s="32"/>
      <c r="J80" s="157"/>
      <c r="K80" s="162"/>
      <c r="L80" s="158"/>
    </row>
    <row r="81" spans="1:12" ht="43.5" x14ac:dyDescent="0.35">
      <c r="A81" s="118" t="s">
        <v>909</v>
      </c>
      <c r="B81" s="7">
        <f>IF(  AND(ISNUMBER(C81),OR(ISNUMBER(D81),D81="PG")),IF(IF(Capa!$B$6="B",0,Capa!$B$6)&gt;=C81,1,0),"")</f>
        <v>0</v>
      </c>
      <c r="C81" s="16">
        <f t="shared" si="1"/>
        <v>3</v>
      </c>
      <c r="D81" s="17">
        <v>46</v>
      </c>
      <c r="E81" s="166" t="s">
        <v>34</v>
      </c>
      <c r="F81" s="26"/>
      <c r="G81" s="160"/>
      <c r="H81" s="161"/>
      <c r="I81" s="32"/>
      <c r="J81" s="157"/>
      <c r="K81" s="139"/>
      <c r="L81" s="158"/>
    </row>
    <row r="82" spans="1:12" ht="9" customHeight="1" x14ac:dyDescent="0.35">
      <c r="B82" s="7" t="str">
        <f>IF(  AND(ISNUMBER(C82),OR(ISNUMBER(D82),D82="PG")),IF(IF(Capa!$B$6="B",0,Capa!$B$6)&gt;=C82,1,0),"")</f>
        <v/>
      </c>
      <c r="C82" s="89" t="str">
        <f t="shared" si="1"/>
        <v/>
      </c>
      <c r="D82" s="90"/>
      <c r="E82" s="181"/>
      <c r="F82" s="91"/>
      <c r="G82" s="142"/>
      <c r="H82" s="142"/>
      <c r="I82" s="91"/>
      <c r="J82" s="142"/>
      <c r="K82" s="169"/>
      <c r="L82" s="142"/>
    </row>
    <row r="83" spans="1:12" ht="14.5" x14ac:dyDescent="0.35">
      <c r="A83" s="118" t="s">
        <v>915</v>
      </c>
      <c r="B83" s="7" t="str">
        <f>IF(  AND(ISNUMBER(C83),OR(ISNUMBER(D83),D83="PG")),IF(IF(Capa!$B$6="B",0,Capa!$B$6)&gt;=C83,1,0),"")</f>
        <v/>
      </c>
      <c r="C83" s="92" t="str">
        <f t="shared" ref="C83:C121" si="2">IF(ISBLANK(D83),"",IF(ISERR(SEARCH(D83&amp;"\","&lt;B&gt;\&lt;1&gt;\&lt;2&gt;\&lt;3&gt;\")),IF(AND(NOT(ISBLANK(C82)),C82&lt;=3),C82,""),
IF(SEARCH(D83&amp;"\","&lt;B&gt;\&lt;1&gt;\&lt;2&gt;\&lt;3&gt;\")=1,0,IF(SEARCH(D83&amp;"\","&lt;B&gt;\&lt;1&gt;\&lt;2&gt;\&lt;3&gt;\")=5,1,IF(SEARCH(D83&amp;"\","&lt;B&gt;\&lt;1&gt;\&lt;2&gt;\&lt;3&gt;\")=9,2,IF(SEARCH(D83&amp;"\","&lt;B&gt;\&lt;1&gt;\&lt;2&gt;\&lt;3&gt;\")=13,3,""))))))</f>
        <v/>
      </c>
      <c r="D83" s="93"/>
      <c r="E83" s="184" t="s">
        <v>35</v>
      </c>
      <c r="F83" s="268">
        <f>IF(COUNTIFS($A$1:$A$230,"="&amp;A83&amp;"?",$B$1:$B$230,"&gt;0",$D$1:$D$230,"&gt;0")&gt;0,(COUNTIFS($A$1:$A$230,"="&amp;A83&amp;"?",$B$1:$B$230,"&gt;0",$D$1:$D$230,"&gt;0",F$1:F$230,"=S")+COUNTIFS($A$1:$A$230,"="&amp;A83&amp;"?",$B$1:$B$230,"&gt;0",$D$1:$D$230,"&gt;0",$F$1:$F$230,"=P")+COUNTIFS($A$1:$A$230,"="&amp;A83&amp;"?",$B$1:$B$230,"&gt;0",$D$1:$D$230,"&gt;0",F$1:F$230,"=N"))/COUNTIFS($A$1:$A$230,"="&amp;A83&amp;"?",$B$1:$B$230,"&gt;0",$D$1:$D$230,"&gt;0"),0)</f>
        <v>0</v>
      </c>
      <c r="G83" s="146"/>
      <c r="H83" s="146"/>
      <c r="I83" s="268">
        <f>IF(COUNTIFS($A$1:$A$230,"="&amp;A83&amp;"?",$B$1:$B$230,"&gt;0",$D$1:$D$230,"&gt;0")&gt;0,
        (COUNTIFS($A$1:$A$230,"="&amp;A83&amp;"?",$B$1:$B$230,"&gt;0",$D$1:$D$230,"&gt;0",F$1:F$230,"=S",I$1:I$230,"") +
         (COUNTIFS($A$1:$A$230,"="&amp;A83&amp;"?",$B$1:$B$230,"&gt;0",$D$1:$D$230,"&gt;0",$F$1:$F$230,"=P",I$1:I$230,"")/2) +
         COUNTIFS($A$1:$A$230,"="&amp;A83&amp;"?",$B$1:$B$230,"&gt;0",$D$1:$D$230,"&gt;0",I$1:I$230,"=S") +
         (COUNTIFS($A$1:$A$230,"="&amp;A83&amp;"?",$B$1:$B$230,"&gt;0",$D$1:$D$230,"&gt;0",I$1:I$230,"=P")/2)
         )/COUNTIFS($A$1:$A$230,"="&amp;A83&amp;"?",$B$1:$B$230,"&gt;0",$D$1:$D$230,"&gt;0"),0)</f>
        <v>0</v>
      </c>
      <c r="J83" s="185"/>
      <c r="K83" s="186"/>
      <c r="L83" s="185"/>
    </row>
    <row r="84" spans="1:12" ht="17.149999999999999" customHeight="1" x14ac:dyDescent="0.35">
      <c r="A84" s="118" t="s">
        <v>915</v>
      </c>
      <c r="B84" s="7" t="str">
        <f>IF(  AND(ISNUMBER(C84),OR(ISNUMBER(D84),D84="PG")),IF(IF(Capa!$B$6="B",0,Capa!$B$6)&gt;=C84,1,0),"")</f>
        <v/>
      </c>
      <c r="C84" s="84" t="str">
        <f t="shared" si="2"/>
        <v/>
      </c>
      <c r="D84" s="85"/>
      <c r="E84" s="73">
        <f>IF(SUMIFS($B$1:$B$230,$A$1:$A$230,"="&amp;A83&amp;"?",B$1:B$230,"&gt;0")&lt;=0,0,COUNTIFS($F$1:$F$230,"*",$A$1:$A$230,"="&amp;A83&amp;"?",B$1:B$230,"&gt;0")/SUMIFS($B$1:$B$230,$A$1:$A$230,"="&amp;A83&amp;"?",B$1:B$230,"&gt;0"))</f>
        <v>0</v>
      </c>
      <c r="F84" s="87"/>
      <c r="G84" s="175"/>
      <c r="H84" s="176"/>
      <c r="I84" s="41"/>
      <c r="J84" s="176"/>
      <c r="K84" s="177"/>
      <c r="L84" s="178"/>
    </row>
    <row r="85" spans="1:12" ht="21" customHeight="1" x14ac:dyDescent="0.35">
      <c r="A85" s="118" t="s">
        <v>910</v>
      </c>
      <c r="B85" s="7" t="str">
        <f>IF(  AND(ISNUMBER(C85),OR(ISNUMBER(D85),D85="PG")),IF(IF(Capa!$B$6="B",0,Capa!$B$6)&gt;=C85,1,0),"")</f>
        <v/>
      </c>
      <c r="C85" s="11" t="str">
        <f t="shared" si="2"/>
        <v/>
      </c>
      <c r="D85" s="15"/>
      <c r="E85" s="182" t="s">
        <v>36</v>
      </c>
      <c r="F85" s="24"/>
      <c r="G85" s="132"/>
      <c r="H85" s="132"/>
      <c r="I85" s="24"/>
      <c r="J85" s="132"/>
      <c r="K85" s="183"/>
      <c r="L85" s="270">
        <f>IF(COUNTIFS($A$1:$A$230,"="&amp;$A85,$B$1:$B$230,"&gt;0",$D$1:$D$230,"&gt;0")&gt;0,
        (COUNTIFS($A$1:$A$230,"="&amp;$A85,$B$1:$B$230,"&gt;0",$D$1:$D$230,"&gt;0",F$1:F$230,"=S",I$1:I$230,"") +
         (COUNTIFS($A$1:$A$230,"="&amp;$A85,$B$1:$B$230,"&gt;0",$D$1:$D$230,"&gt;0",$F$1:$F$230,"=P",I$1:I$230,"")/2) +
         COUNTIFS($A$1:$A$230,"="&amp;$A85,$B$1:$B$230,"&gt;0",$D$1:$D$230,"&gt;0",I$1:I$230,"=S") +
         (COUNTIFS($A$1:$A$230,"="&amp;$A85,$B$1:$B$230,"&gt;0",$D$1:$D$230,"&gt;0",I$1:I$230,"=P")/2)
         )/COUNTIFS($A$1:$A$230,"="&amp;$A85,$B$1:$B$230,"&gt;0",$D$1:$D$230,"&gt;0"),"")</f>
        <v>0</v>
      </c>
    </row>
    <row r="86" spans="1:12" ht="9" hidden="1" customHeight="1" x14ac:dyDescent="0.35">
      <c r="A86" s="118" t="s">
        <v>910</v>
      </c>
      <c r="B86" s="7" t="str">
        <f>IF(  AND(ISNUMBER(C86),OR(ISNUMBER(D86),D86="PG")),IF(IF(Capa!$B$6="B",0,Capa!$B$6)&gt;=C86,1,0),"")</f>
        <v/>
      </c>
      <c r="C86" s="18">
        <f>IF(ISBLANK(D86),"",IF(ISERR(SEARCH(D86&amp;"\","&lt;B&gt;\&lt;1&gt;\&lt;2&gt;\&lt;3&gt;\")),IF(AND(NOT(ISBLANK(C85)),C85&lt;=3),C85,""),
IF(SEARCH(D86&amp;"\","&lt;B&gt;\&lt;1&gt;\&lt;2&gt;\&lt;3&gt;\")=1,0,IF(SEARCH(D86&amp;"\","&lt;B&gt;\&lt;1&gt;\&lt;2&gt;\&lt;3&gt;\")=5,1,IF(SEARCH(D86&amp;"\","&lt;B&gt;\&lt;1&gt;\&lt;2&gt;\&lt;3&gt;\")=9,2,IF(SEARCH(D86&amp;"\","&lt;B&gt;\&lt;1&gt;\&lt;2&gt;\&lt;3&gt;\")=13,3,""))))))</f>
        <v>0</v>
      </c>
      <c r="D86" s="19" t="s">
        <v>4</v>
      </c>
      <c r="E86" s="179"/>
      <c r="F86" s="29"/>
      <c r="G86" s="128"/>
      <c r="H86" s="157"/>
      <c r="I86" s="27"/>
      <c r="J86" s="157"/>
      <c r="K86" s="180"/>
      <c r="L86" s="158"/>
    </row>
    <row r="87" spans="1:12" ht="65" x14ac:dyDescent="0.35">
      <c r="A87" s="118" t="s">
        <v>910</v>
      </c>
      <c r="B87" s="7">
        <f>IF(  AND(ISNUMBER(C87),OR(ISNUMBER(D87),D87="PG")),IF(IF(Capa!$B$6="B",0,Capa!$B$6)&gt;=C87,1,0),"")</f>
        <v>1</v>
      </c>
      <c r="C87" s="6">
        <f t="shared" si="2"/>
        <v>0</v>
      </c>
      <c r="D87" s="5" t="s">
        <v>295</v>
      </c>
      <c r="E87" s="159" t="s">
        <v>369</v>
      </c>
      <c r="F87" s="26"/>
      <c r="G87" s="160"/>
      <c r="H87" s="161"/>
      <c r="I87" s="32"/>
      <c r="J87" s="157"/>
      <c r="K87" s="162"/>
      <c r="L87" s="163"/>
    </row>
    <row r="88" spans="1:12" ht="29" x14ac:dyDescent="0.35">
      <c r="A88" s="118" t="s">
        <v>910</v>
      </c>
      <c r="B88" s="7">
        <f>IF(  AND(ISNUMBER(C88),OR(ISNUMBER(D88),D88="PG")),IF(IF(Capa!$B$6="B",0,Capa!$B$6)&gt;=C88,1,0),"")</f>
        <v>1</v>
      </c>
      <c r="C88" s="6">
        <f t="shared" si="2"/>
        <v>0</v>
      </c>
      <c r="D88" s="5">
        <v>47</v>
      </c>
      <c r="E88" s="164" t="s">
        <v>37</v>
      </c>
      <c r="F88" s="26"/>
      <c r="G88" s="160"/>
      <c r="H88" s="161"/>
      <c r="I88" s="32"/>
      <c r="J88" s="157"/>
      <c r="K88" s="162"/>
      <c r="L88" s="158"/>
    </row>
    <row r="89" spans="1:12" ht="29" x14ac:dyDescent="0.35">
      <c r="A89" s="118" t="s">
        <v>910</v>
      </c>
      <c r="B89" s="7">
        <f>IF(  AND(ISNUMBER(C89),OR(ISNUMBER(D89),D89="PG")),IF(IF(Capa!$B$6="B",0,Capa!$B$6)&gt;=C89,1,0),"")</f>
        <v>1</v>
      </c>
      <c r="C89" s="6">
        <f t="shared" si="2"/>
        <v>0</v>
      </c>
      <c r="D89" s="5">
        <v>48</v>
      </c>
      <c r="E89" s="164" t="s">
        <v>38</v>
      </c>
      <c r="F89" s="26"/>
      <c r="G89" s="160"/>
      <c r="H89" s="161"/>
      <c r="I89" s="32"/>
      <c r="J89" s="157"/>
      <c r="K89" s="162"/>
      <c r="L89" s="158"/>
    </row>
    <row r="90" spans="1:12" ht="54" customHeight="1" x14ac:dyDescent="0.35">
      <c r="A90" s="118" t="s">
        <v>910</v>
      </c>
      <c r="B90" s="7">
        <f>IF(  AND(ISNUMBER(C90),OR(ISNUMBER(D90),D90="PG")),IF(IF(Capa!$B$6="B",0,Capa!$B$6)&gt;=C90,1,0),"")</f>
        <v>1</v>
      </c>
      <c r="C90" s="6">
        <f t="shared" si="2"/>
        <v>0</v>
      </c>
      <c r="D90" s="5">
        <v>49</v>
      </c>
      <c r="E90" s="164" t="s">
        <v>39</v>
      </c>
      <c r="F90" s="26"/>
      <c r="G90" s="160"/>
      <c r="H90" s="161"/>
      <c r="I90" s="32"/>
      <c r="J90" s="157"/>
      <c r="K90" s="162"/>
      <c r="L90" s="158"/>
    </row>
    <row r="91" spans="1:12" ht="6.65" customHeight="1" x14ac:dyDescent="0.35">
      <c r="A91" s="118" t="s">
        <v>910</v>
      </c>
      <c r="B91" s="7" t="str">
        <f>IF(  AND(ISNUMBER(C91),OR(ISNUMBER(D91),D91="PG")),IF(IF(Capa!$B$6="B",0,Capa!$B$6)&gt;=C91,1,0),"")</f>
        <v/>
      </c>
      <c r="C91" s="6">
        <f t="shared" si="2"/>
        <v>1</v>
      </c>
      <c r="D91" s="5" t="s">
        <v>6</v>
      </c>
      <c r="E91" s="164"/>
      <c r="F91" s="26"/>
      <c r="G91" s="160"/>
      <c r="H91" s="161"/>
      <c r="I91" s="32"/>
      <c r="J91" s="157"/>
      <c r="K91" s="162"/>
      <c r="L91" s="158"/>
    </row>
    <row r="92" spans="1:12" ht="29" x14ac:dyDescent="0.35">
      <c r="A92" s="118" t="s">
        <v>910</v>
      </c>
      <c r="B92" s="7">
        <f>IF(  AND(ISNUMBER(C92),OR(ISNUMBER(D92),D92="PG")),IF(IF(Capa!$B$6="B",0,Capa!$B$6)&gt;=C92,1,0),"")</f>
        <v>0</v>
      </c>
      <c r="C92" s="6">
        <f t="shared" si="2"/>
        <v>1</v>
      </c>
      <c r="D92" s="5">
        <v>50</v>
      </c>
      <c r="E92" s="164" t="s">
        <v>40</v>
      </c>
      <c r="F92" s="26"/>
      <c r="G92" s="160"/>
      <c r="H92" s="161"/>
      <c r="I92" s="32"/>
      <c r="J92" s="157"/>
      <c r="K92" s="162"/>
      <c r="L92" s="158"/>
    </row>
    <row r="93" spans="1:12" ht="58" x14ac:dyDescent="0.35">
      <c r="A93" s="118" t="s">
        <v>910</v>
      </c>
      <c r="B93" s="7">
        <f>IF(  AND(ISNUMBER(C93),OR(ISNUMBER(D93),D93="PG")),IF(IF(Capa!$B$6="B",0,Capa!$B$6)&gt;=C93,1,0),"")</f>
        <v>0</v>
      </c>
      <c r="C93" s="6">
        <f t="shared" si="2"/>
        <v>1</v>
      </c>
      <c r="D93" s="5">
        <v>51</v>
      </c>
      <c r="E93" s="164" t="s">
        <v>41</v>
      </c>
      <c r="F93" s="26"/>
      <c r="G93" s="160"/>
      <c r="H93" s="161"/>
      <c r="I93" s="32"/>
      <c r="J93" s="157"/>
      <c r="K93" s="162"/>
      <c r="L93" s="158"/>
    </row>
    <row r="94" spans="1:12" ht="58" x14ac:dyDescent="0.35">
      <c r="A94" s="118" t="s">
        <v>910</v>
      </c>
      <c r="B94" s="7">
        <f>IF(  AND(ISNUMBER(C94),OR(ISNUMBER(D94),D94="PG")),IF(IF(Capa!$B$6="B",0,Capa!$B$6)&gt;=C94,1,0),"")</f>
        <v>0</v>
      </c>
      <c r="C94" s="6">
        <f t="shared" si="2"/>
        <v>1</v>
      </c>
      <c r="D94" s="5">
        <v>52</v>
      </c>
      <c r="E94" s="164" t="s">
        <v>1003</v>
      </c>
      <c r="F94" s="26"/>
      <c r="G94" s="160"/>
      <c r="H94" s="161"/>
      <c r="I94" s="32"/>
      <c r="J94" s="157"/>
      <c r="K94" s="162"/>
      <c r="L94" s="158"/>
    </row>
    <row r="95" spans="1:12" ht="10.25" customHeight="1" x14ac:dyDescent="0.35">
      <c r="A95" s="118" t="s">
        <v>910</v>
      </c>
      <c r="B95" s="7" t="str">
        <f>IF(  AND(ISNUMBER(C95),OR(ISNUMBER(D95),D95="PG")),IF(IF(Capa!$B$6="B",0,Capa!$B$6)&gt;=C95,1,0),"")</f>
        <v/>
      </c>
      <c r="C95" s="6">
        <f>IF(ISBLANK(D95),"",IF(ISERR(SEARCH(D95&amp;"\","&lt;B&gt;\&lt;1&gt;\&lt;2&gt;\&lt;3&gt;\")),IF(AND(NOT(ISBLANK(C94)),C94&lt;=3),C94,""),
IF(SEARCH(D95&amp;"\","&lt;B&gt;\&lt;1&gt;\&lt;2&gt;\&lt;3&gt;\")=1,0,IF(SEARCH(D95&amp;"\","&lt;B&gt;\&lt;1&gt;\&lt;2&gt;\&lt;3&gt;\")=5,1,IF(SEARCH(D95&amp;"\","&lt;B&gt;\&lt;1&gt;\&lt;2&gt;\&lt;3&gt;\")=9,2,IF(SEARCH(D95&amp;"\","&lt;B&gt;\&lt;1&gt;\&lt;2&gt;\&lt;3&gt;\")=13,3,""))))))</f>
        <v>2</v>
      </c>
      <c r="D95" s="5" t="s">
        <v>9</v>
      </c>
      <c r="E95" s="164"/>
      <c r="F95" s="26"/>
      <c r="G95" s="160"/>
      <c r="H95" s="161"/>
      <c r="I95" s="32"/>
      <c r="J95" s="157"/>
      <c r="K95" s="162"/>
      <c r="L95" s="158"/>
    </row>
    <row r="96" spans="1:12" ht="29" x14ac:dyDescent="0.35">
      <c r="A96" s="118" t="s">
        <v>910</v>
      </c>
      <c r="B96" s="7">
        <f>IF(  AND(ISNUMBER(C96),OR(ISNUMBER(D96),D96="PG")),IF(IF(Capa!$B$6="B",0,Capa!$B$6)&gt;=C96,1,0),"")</f>
        <v>0</v>
      </c>
      <c r="C96" s="6">
        <f>IF(ISBLANK(D96),"",IF(ISERR(SEARCH(D96&amp;"\","&lt;B&gt;\&lt;1&gt;\&lt;2&gt;\&lt;3&gt;\")),IF(AND(NOT(ISBLANK(C95)),C95&lt;=3),C95,""),
IF(SEARCH(D96&amp;"\","&lt;B&gt;\&lt;1&gt;\&lt;2&gt;\&lt;3&gt;\")=1,0,IF(SEARCH(D96&amp;"\","&lt;B&gt;\&lt;1&gt;\&lt;2&gt;\&lt;3&gt;\")=5,1,IF(SEARCH(D96&amp;"\","&lt;B&gt;\&lt;1&gt;\&lt;2&gt;\&lt;3&gt;\")=9,2,IF(SEARCH(D96&amp;"\","&lt;B&gt;\&lt;1&gt;\&lt;2&gt;\&lt;3&gt;\")=13,3,""))))))</f>
        <v>2</v>
      </c>
      <c r="D96" s="5">
        <v>53</v>
      </c>
      <c r="E96" s="240" t="s">
        <v>1004</v>
      </c>
      <c r="F96" s="26"/>
      <c r="G96" s="160"/>
      <c r="H96" s="161"/>
      <c r="I96" s="32"/>
      <c r="J96" s="157"/>
      <c r="K96" s="162"/>
      <c r="L96" s="158"/>
    </row>
    <row r="97" spans="1:12" ht="72.5" x14ac:dyDescent="0.35">
      <c r="A97" s="118" t="s">
        <v>910</v>
      </c>
      <c r="B97" s="7">
        <f>IF(  AND(ISNUMBER(C97),OR(ISNUMBER(D97),D97="PG")),IF(IF(Capa!$B$6="B",0,Capa!$B$6)&gt;=C97,1,0),"")</f>
        <v>0</v>
      </c>
      <c r="C97" s="6">
        <f>IF(ISBLANK(D97),"",IF(ISERR(SEARCH(D97&amp;"\","&lt;B&gt;\&lt;1&gt;\&lt;2&gt;\&lt;3&gt;\")),IF(AND(NOT(ISBLANK(C96)),C96&lt;=3),C96,""),
IF(SEARCH(D97&amp;"\","&lt;B&gt;\&lt;1&gt;\&lt;2&gt;\&lt;3&gt;\")=1,0,IF(SEARCH(D97&amp;"\","&lt;B&gt;\&lt;1&gt;\&lt;2&gt;\&lt;3&gt;\")=5,1,IF(SEARCH(D97&amp;"\","&lt;B&gt;\&lt;1&gt;\&lt;2&gt;\&lt;3&gt;\")=9,2,IF(SEARCH(D97&amp;"\","&lt;B&gt;\&lt;1&gt;\&lt;2&gt;\&lt;3&gt;\")=13,3,""))))))</f>
        <v>2</v>
      </c>
      <c r="D97" s="5">
        <v>54</v>
      </c>
      <c r="E97" s="164" t="s">
        <v>370</v>
      </c>
      <c r="F97" s="26"/>
      <c r="G97" s="160"/>
      <c r="H97" s="161"/>
      <c r="I97" s="32"/>
      <c r="J97" s="157"/>
      <c r="K97" s="162"/>
      <c r="L97" s="158"/>
    </row>
    <row r="98" spans="1:12" ht="58" x14ac:dyDescent="0.35">
      <c r="A98" s="118" t="s">
        <v>910</v>
      </c>
      <c r="B98" s="7">
        <f>IF(  AND(ISNUMBER(C98),OR(ISNUMBER(D98),D98="PG")),IF(IF(Capa!$B$6="B",0,Capa!$B$6)&gt;=C98,1,0),"")</f>
        <v>0</v>
      </c>
      <c r="C98" s="6">
        <f>IF(ISBLANK(D98),"",IF(ISERR(SEARCH(D98&amp;"\","&lt;B&gt;\&lt;1&gt;\&lt;2&gt;\&lt;3&gt;\")),IF(AND(NOT(ISBLANK(C97)),C97&lt;=3),C97,""),
IF(SEARCH(D98&amp;"\","&lt;B&gt;\&lt;1&gt;\&lt;2&gt;\&lt;3&gt;\")=1,0,IF(SEARCH(D98&amp;"\","&lt;B&gt;\&lt;1&gt;\&lt;2&gt;\&lt;3&gt;\")=5,1,IF(SEARCH(D98&amp;"\","&lt;B&gt;\&lt;1&gt;\&lt;2&gt;\&lt;3&gt;\")=9,2,IF(SEARCH(D98&amp;"\","&lt;B&gt;\&lt;1&gt;\&lt;2&gt;\&lt;3&gt;\")=13,3,""))))))</f>
        <v>2</v>
      </c>
      <c r="D98" s="5">
        <v>55</v>
      </c>
      <c r="E98" s="164" t="s">
        <v>42</v>
      </c>
      <c r="F98" s="26"/>
      <c r="G98" s="160"/>
      <c r="H98" s="161"/>
      <c r="I98" s="32"/>
      <c r="J98" s="157"/>
      <c r="K98" s="162"/>
      <c r="L98" s="158"/>
    </row>
    <row r="99" spans="1:12" ht="29" x14ac:dyDescent="0.35">
      <c r="A99" s="118" t="s">
        <v>910</v>
      </c>
      <c r="B99" s="7">
        <f>IF(  AND(ISNUMBER(C99),OR(ISNUMBER(D99),D99="PG")),IF(IF(Capa!$B$6="B",0,Capa!$B$6)&gt;=C99,1,0),"")</f>
        <v>0</v>
      </c>
      <c r="C99" s="6">
        <f>IF(ISBLANK(D99),"",IF(ISERR(SEARCH(D99&amp;"\","&lt;B&gt;\&lt;1&gt;\&lt;2&gt;\&lt;3&gt;\")),IF(AND(NOT(ISBLANK(C98)),C98&lt;=3),C98,""),
IF(SEARCH(D99&amp;"\","&lt;B&gt;\&lt;1&gt;\&lt;2&gt;\&lt;3&gt;\")=1,0,IF(SEARCH(D99&amp;"\","&lt;B&gt;\&lt;1&gt;\&lt;2&gt;\&lt;3&gt;\")=5,1,IF(SEARCH(D99&amp;"\","&lt;B&gt;\&lt;1&gt;\&lt;2&gt;\&lt;3&gt;\")=9,2,IF(SEARCH(D99&amp;"\","&lt;B&gt;\&lt;1&gt;\&lt;2&gt;\&lt;3&gt;\")=13,3,""))))))</f>
        <v>2</v>
      </c>
      <c r="D99" s="5">
        <v>56</v>
      </c>
      <c r="E99" s="164" t="s">
        <v>595</v>
      </c>
      <c r="F99" s="26"/>
      <c r="G99" s="160"/>
      <c r="H99" s="161"/>
      <c r="I99" s="32"/>
      <c r="J99" s="157"/>
      <c r="K99" s="162"/>
      <c r="L99" s="158"/>
    </row>
    <row r="100" spans="1:12" ht="43.5" x14ac:dyDescent="0.35">
      <c r="A100" s="118" t="s">
        <v>910</v>
      </c>
      <c r="B100" s="7">
        <f>IF(  AND(ISNUMBER(C100),OR(ISNUMBER(D100),D100="PG")),IF(IF(Capa!$B$6="B",0,Capa!$B$6)&gt;=C100,1,0),"")</f>
        <v>0</v>
      </c>
      <c r="C100" s="6">
        <f t="shared" si="2"/>
        <v>2</v>
      </c>
      <c r="D100" s="5">
        <v>57</v>
      </c>
      <c r="E100" s="164" t="s">
        <v>43</v>
      </c>
      <c r="F100" s="26"/>
      <c r="G100" s="160"/>
      <c r="H100" s="161"/>
      <c r="I100" s="32"/>
      <c r="J100" s="157"/>
      <c r="K100" s="162"/>
      <c r="L100" s="158"/>
    </row>
    <row r="101" spans="1:12" ht="10.25" customHeight="1" x14ac:dyDescent="0.35">
      <c r="A101" s="118" t="s">
        <v>910</v>
      </c>
      <c r="B101" s="7" t="str">
        <f>IF(  AND(ISNUMBER(C101),OR(ISNUMBER(D101),D101="PG")),IF(IF(Capa!$B$6="B",0,Capa!$B$6)&gt;=C101,1,0),"")</f>
        <v/>
      </c>
      <c r="C101" s="6">
        <f t="shared" si="2"/>
        <v>3</v>
      </c>
      <c r="D101" s="5" t="s">
        <v>11</v>
      </c>
      <c r="E101" s="164"/>
      <c r="F101" s="26"/>
      <c r="G101" s="160"/>
      <c r="H101" s="161"/>
      <c r="I101" s="32"/>
      <c r="J101" s="157"/>
      <c r="K101" s="162"/>
      <c r="L101" s="158"/>
    </row>
    <row r="102" spans="1:12" ht="58" x14ac:dyDescent="0.35">
      <c r="A102" s="118" t="s">
        <v>910</v>
      </c>
      <c r="B102" s="7">
        <f>IF(  AND(ISNUMBER(C102),OR(ISNUMBER(D102),D102="PG")),IF(IF(Capa!$B$6="B",0,Capa!$B$6)&gt;=C102,1,0),"")</f>
        <v>0</v>
      </c>
      <c r="C102" s="6">
        <f t="shared" si="2"/>
        <v>3</v>
      </c>
      <c r="D102" s="5">
        <v>58</v>
      </c>
      <c r="E102" s="164" t="s">
        <v>371</v>
      </c>
      <c r="F102" s="26"/>
      <c r="G102" s="160"/>
      <c r="H102" s="161"/>
      <c r="I102" s="32"/>
      <c r="J102" s="157"/>
      <c r="K102" s="162"/>
      <c r="L102" s="158"/>
    </row>
    <row r="103" spans="1:12" ht="58" x14ac:dyDescent="0.35">
      <c r="A103" s="118" t="s">
        <v>910</v>
      </c>
      <c r="B103" s="7">
        <f>IF(  AND(ISNUMBER(C103),OR(ISNUMBER(D103),D103="PG")),IF(IF(Capa!$B$6="B",0,Capa!$B$6)&gt;=C103,1,0),"")</f>
        <v>0</v>
      </c>
      <c r="C103" s="6">
        <f t="shared" si="2"/>
        <v>3</v>
      </c>
      <c r="D103" s="5">
        <v>59</v>
      </c>
      <c r="E103" s="164" t="s">
        <v>372</v>
      </c>
      <c r="F103" s="26"/>
      <c r="G103" s="160"/>
      <c r="H103" s="161"/>
      <c r="I103" s="32"/>
      <c r="J103" s="157"/>
      <c r="K103" s="162"/>
      <c r="L103" s="158"/>
    </row>
    <row r="104" spans="1:12" ht="43.5" x14ac:dyDescent="0.35">
      <c r="A104" s="118" t="s">
        <v>910</v>
      </c>
      <c r="B104" s="7">
        <f>IF(  AND(ISNUMBER(C104),OR(ISNUMBER(D104),D104="PG")),IF(IF(Capa!$B$6="B",0,Capa!$B$6)&gt;=C104,1,0),"")</f>
        <v>0</v>
      </c>
      <c r="C104" s="16">
        <f t="shared" si="2"/>
        <v>3</v>
      </c>
      <c r="D104" s="17">
        <v>60</v>
      </c>
      <c r="E104" s="166" t="s">
        <v>373</v>
      </c>
      <c r="F104" s="26"/>
      <c r="G104" s="160"/>
      <c r="H104" s="161"/>
      <c r="I104" s="32"/>
      <c r="J104" s="157"/>
      <c r="K104" s="139"/>
      <c r="L104" s="158"/>
    </row>
    <row r="105" spans="1:12" ht="11.75" customHeight="1" x14ac:dyDescent="0.35">
      <c r="B105" s="7" t="str">
        <f>IF(  AND(ISNUMBER(C105),OR(ISNUMBER(D105),D105="PG")),IF(IF(Capa!$B$6="B",0,Capa!$B$6)&gt;=C105,1,0),"")</f>
        <v/>
      </c>
      <c r="C105" s="89" t="str">
        <f t="shared" si="2"/>
        <v/>
      </c>
      <c r="D105" s="90"/>
      <c r="E105" s="181"/>
      <c r="F105" s="91"/>
      <c r="G105" s="142"/>
      <c r="H105" s="142"/>
      <c r="I105" s="91"/>
      <c r="J105" s="142"/>
      <c r="K105" s="169"/>
      <c r="L105" s="142"/>
    </row>
    <row r="106" spans="1:12" ht="21.5" customHeight="1" x14ac:dyDescent="0.35">
      <c r="A106" s="118" t="s">
        <v>911</v>
      </c>
      <c r="B106" s="7" t="str">
        <f>IF(  AND(ISNUMBER(C106),OR(ISNUMBER(D106),D106="PG")),IF(IF(Capa!$B$6="B",0,Capa!$B$6)&gt;=C106,1,0),"")</f>
        <v/>
      </c>
      <c r="C106" s="11" t="str">
        <f t="shared" si="2"/>
        <v/>
      </c>
      <c r="D106" s="15"/>
      <c r="E106" s="182" t="s">
        <v>44</v>
      </c>
      <c r="F106" s="24"/>
      <c r="G106" s="132"/>
      <c r="H106" s="132"/>
      <c r="I106" s="24"/>
      <c r="J106" s="132"/>
      <c r="K106" s="183"/>
      <c r="L106" s="270">
        <f>IF(COUNTIFS($A$1:$A$230,"="&amp;$A106,$B$1:$B$230,"&gt;0",$D$1:$D$230,"&gt;0")&gt;0,
        (COUNTIFS($A$1:$A$230,"="&amp;$A106,$B$1:$B$230,"&gt;0",$D$1:$D$230,"&gt;0",F$1:F$230,"=S",I$1:I$230,"") +
         (COUNTIFS($A$1:$A$230,"="&amp;$A106,$B$1:$B$230,"&gt;0",$D$1:$D$230,"&gt;0",$F$1:$F$230,"=P",I$1:I$230,"")/2) +
         COUNTIFS($A$1:$A$230,"="&amp;$A106,$B$1:$B$230,"&gt;0",$D$1:$D$230,"&gt;0",I$1:I$230,"=S") +
         (COUNTIFS($A$1:$A$230,"="&amp;$A106,$B$1:$B$230,"&gt;0",$D$1:$D$230,"&gt;0",I$1:I$230,"=P")/2)
         )/COUNTIFS($A$1:$A$230,"="&amp;$A106,$B$1:$B$230,"&gt;0",$D$1:$D$230,"&gt;0"),"")</f>
        <v>0</v>
      </c>
    </row>
    <row r="107" spans="1:12" ht="7.75" hidden="1" customHeight="1" x14ac:dyDescent="0.35">
      <c r="A107" s="118" t="s">
        <v>911</v>
      </c>
      <c r="B107" s="7" t="str">
        <f>IF(  AND(ISNUMBER(C107),OR(ISNUMBER(D107),D107="PG")),IF(IF(Capa!$B$6="B",0,Capa!$B$6)&gt;=C107,1,0),"")</f>
        <v/>
      </c>
      <c r="C107" s="18">
        <f t="shared" si="2"/>
        <v>0</v>
      </c>
      <c r="D107" s="19" t="s">
        <v>4</v>
      </c>
      <c r="E107" s="179"/>
      <c r="F107" s="29"/>
      <c r="G107" s="128"/>
      <c r="H107" s="157"/>
      <c r="I107" s="27"/>
      <c r="J107" s="157"/>
      <c r="K107" s="180"/>
      <c r="L107" s="158"/>
    </row>
    <row r="108" spans="1:12" ht="102.65" customHeight="1" x14ac:dyDescent="0.35">
      <c r="A108" s="118" t="s">
        <v>911</v>
      </c>
      <c r="B108" s="7">
        <f>IF(  AND(ISNUMBER(C108),OR(ISNUMBER(D108),D108="PG")),IF(IF(Capa!$B$6="B",0,Capa!$B$6)&gt;=C108,1,0),"")</f>
        <v>1</v>
      </c>
      <c r="C108" s="6">
        <f t="shared" si="2"/>
        <v>0</v>
      </c>
      <c r="D108" s="5" t="s">
        <v>295</v>
      </c>
      <c r="E108" s="159" t="s">
        <v>45</v>
      </c>
      <c r="F108" s="26"/>
      <c r="G108" s="160"/>
      <c r="H108" s="161"/>
      <c r="I108" s="32"/>
      <c r="J108" s="157"/>
      <c r="K108" s="162"/>
      <c r="L108" s="163"/>
    </row>
    <row r="109" spans="1:12" ht="60.65" customHeight="1" x14ac:dyDescent="0.35">
      <c r="A109" s="118" t="s">
        <v>911</v>
      </c>
      <c r="B109" s="7">
        <f>IF(  AND(ISNUMBER(C109),OR(ISNUMBER(D109),D109="PG")),IF(IF(Capa!$B$6="B",0,Capa!$B$6)&gt;=C109,1,0),"")</f>
        <v>1</v>
      </c>
      <c r="C109" s="6">
        <f t="shared" si="2"/>
        <v>0</v>
      </c>
      <c r="D109" s="5">
        <v>61</v>
      </c>
      <c r="E109" s="164" t="s">
        <v>596</v>
      </c>
      <c r="F109" s="26"/>
      <c r="G109" s="160"/>
      <c r="H109" s="161"/>
      <c r="I109" s="32"/>
      <c r="J109" s="157"/>
      <c r="K109" s="162"/>
      <c r="L109" s="158"/>
    </row>
    <row r="110" spans="1:12" ht="42" customHeight="1" x14ac:dyDescent="0.35">
      <c r="A110" s="118" t="s">
        <v>911</v>
      </c>
      <c r="B110" s="7">
        <f>IF(  AND(ISNUMBER(C110),OR(ISNUMBER(D110),D110="PG")),IF(IF(Capa!$B$6="B",0,Capa!$B$6)&gt;=C110,1,0),"")</f>
        <v>1</v>
      </c>
      <c r="C110" s="6">
        <f t="shared" si="2"/>
        <v>0</v>
      </c>
      <c r="D110" s="5">
        <v>62</v>
      </c>
      <c r="E110" s="164" t="s">
        <v>46</v>
      </c>
      <c r="F110" s="26"/>
      <c r="G110" s="160"/>
      <c r="H110" s="161"/>
      <c r="I110" s="32"/>
      <c r="J110" s="157"/>
      <c r="K110" s="162"/>
      <c r="L110" s="158"/>
    </row>
    <row r="111" spans="1:12" ht="7.75" customHeight="1" x14ac:dyDescent="0.35">
      <c r="A111" s="118" t="s">
        <v>911</v>
      </c>
      <c r="B111" s="7" t="str">
        <f>IF(  AND(ISNUMBER(C111),OR(ISNUMBER(D111),D111="PG")),IF(IF(Capa!$B$6="B",0,Capa!$B$6)&gt;=C111,1,0),"")</f>
        <v/>
      </c>
      <c r="C111" s="6">
        <f t="shared" si="2"/>
        <v>1</v>
      </c>
      <c r="D111" s="5" t="s">
        <v>6</v>
      </c>
      <c r="E111" s="164"/>
      <c r="F111" s="26"/>
      <c r="G111" s="160"/>
      <c r="H111" s="161"/>
      <c r="I111" s="32"/>
      <c r="J111" s="157"/>
      <c r="K111" s="162"/>
      <c r="L111" s="158"/>
    </row>
    <row r="112" spans="1:12" ht="29" x14ac:dyDescent="0.35">
      <c r="A112" s="118" t="s">
        <v>911</v>
      </c>
      <c r="B112" s="7">
        <f>IF(  AND(ISNUMBER(C112),OR(ISNUMBER(D112),D112="PG")),IF(IF(Capa!$B$6="B",0,Capa!$B$6)&gt;=C112,1,0),"")</f>
        <v>0</v>
      </c>
      <c r="C112" s="6">
        <f t="shared" si="2"/>
        <v>1</v>
      </c>
      <c r="D112" s="5">
        <v>63</v>
      </c>
      <c r="E112" s="164" t="s">
        <v>47</v>
      </c>
      <c r="F112" s="26"/>
      <c r="G112" s="160"/>
      <c r="H112" s="161"/>
      <c r="I112" s="32"/>
      <c r="J112" s="157"/>
      <c r="K112" s="162"/>
      <c r="L112" s="158"/>
    </row>
    <row r="113" spans="1:12" ht="29" x14ac:dyDescent="0.35">
      <c r="A113" s="118" t="s">
        <v>911</v>
      </c>
      <c r="B113" s="7">
        <f>IF(  AND(ISNUMBER(C113),OR(ISNUMBER(D113),D113="PG")),IF(IF(Capa!$B$6="B",0,Capa!$B$6)&gt;=C113,1,0),"")</f>
        <v>0</v>
      </c>
      <c r="C113" s="6">
        <f t="shared" ref="C113:C118" si="3">IF(ISBLANK(D113),"",IF(ISERR(SEARCH(D113&amp;"\","&lt;B&gt;\&lt;1&gt;\&lt;2&gt;\&lt;3&gt;\")),IF(AND(NOT(ISBLANK(C112)),C112&lt;=3),C112,""),
IF(SEARCH(D113&amp;"\","&lt;B&gt;\&lt;1&gt;\&lt;2&gt;\&lt;3&gt;\")=1,0,IF(SEARCH(D113&amp;"\","&lt;B&gt;\&lt;1&gt;\&lt;2&gt;\&lt;3&gt;\")=5,1,IF(SEARCH(D113&amp;"\","&lt;B&gt;\&lt;1&gt;\&lt;2&gt;\&lt;3&gt;\")=9,2,IF(SEARCH(D113&amp;"\","&lt;B&gt;\&lt;1&gt;\&lt;2&gt;\&lt;3&gt;\")=13,3,""))))))</f>
        <v>1</v>
      </c>
      <c r="D113" s="5">
        <v>64</v>
      </c>
      <c r="E113" s="164" t="s">
        <v>48</v>
      </c>
      <c r="F113" s="26"/>
      <c r="G113" s="160"/>
      <c r="H113" s="161"/>
      <c r="I113" s="32"/>
      <c r="J113" s="157"/>
      <c r="K113" s="162"/>
      <c r="L113" s="158"/>
    </row>
    <row r="114" spans="1:12" ht="9" customHeight="1" x14ac:dyDescent="0.35">
      <c r="A114" s="118" t="s">
        <v>911</v>
      </c>
      <c r="B114" s="7" t="str">
        <f>IF(  AND(ISNUMBER(C114),OR(ISNUMBER(D114),D114="PG")),IF(IF(Capa!$B$6="B",0,Capa!$B$6)&gt;=C114,1,0),"")</f>
        <v/>
      </c>
      <c r="C114" s="6">
        <f t="shared" si="3"/>
        <v>2</v>
      </c>
      <c r="D114" s="5" t="s">
        <v>9</v>
      </c>
      <c r="E114" s="164"/>
      <c r="F114" s="26"/>
      <c r="G114" s="160"/>
      <c r="H114" s="161"/>
      <c r="I114" s="32"/>
      <c r="J114" s="157"/>
      <c r="K114" s="162"/>
      <c r="L114" s="158"/>
    </row>
    <row r="115" spans="1:12" ht="43.5" x14ac:dyDescent="0.35">
      <c r="A115" s="118" t="s">
        <v>911</v>
      </c>
      <c r="B115" s="7">
        <f>IF(  AND(ISNUMBER(C115),OR(ISNUMBER(D115),D115="PG")),IF(IF(Capa!$B$6="B",0,Capa!$B$6)&gt;=C115,1,0),"")</f>
        <v>0</v>
      </c>
      <c r="C115" s="6">
        <f t="shared" si="3"/>
        <v>2</v>
      </c>
      <c r="D115" s="5">
        <v>65</v>
      </c>
      <c r="E115" s="164" t="s">
        <v>374</v>
      </c>
      <c r="F115" s="26"/>
      <c r="G115" s="160"/>
      <c r="H115" s="161"/>
      <c r="I115" s="32"/>
      <c r="J115" s="157"/>
      <c r="K115" s="162"/>
      <c r="L115" s="158"/>
    </row>
    <row r="116" spans="1:12" ht="29" x14ac:dyDescent="0.35">
      <c r="A116" s="118" t="s">
        <v>911</v>
      </c>
      <c r="B116" s="7">
        <f>IF(  AND(ISNUMBER(C116),OR(ISNUMBER(D116),D116="PG")),IF(IF(Capa!$B$6="B",0,Capa!$B$6)&gt;=C116,1,0),"")</f>
        <v>0</v>
      </c>
      <c r="C116" s="6">
        <f t="shared" si="3"/>
        <v>2</v>
      </c>
      <c r="D116" s="5">
        <v>66</v>
      </c>
      <c r="E116" s="164" t="s">
        <v>597</v>
      </c>
      <c r="F116" s="26"/>
      <c r="G116" s="160"/>
      <c r="H116" s="161"/>
      <c r="I116" s="32"/>
      <c r="J116" s="157"/>
      <c r="K116" s="162"/>
      <c r="L116" s="158"/>
    </row>
    <row r="117" spans="1:12" ht="29" x14ac:dyDescent="0.35">
      <c r="A117" s="118" t="s">
        <v>911</v>
      </c>
      <c r="B117" s="7">
        <f>IF(  AND(ISNUMBER(C117),OR(ISNUMBER(D117),D117="PG")),IF(IF(Capa!$B$6="B",0,Capa!$B$6)&gt;=C117,1,0),"")</f>
        <v>0</v>
      </c>
      <c r="C117" s="6">
        <f t="shared" si="3"/>
        <v>2</v>
      </c>
      <c r="D117" s="5">
        <v>67</v>
      </c>
      <c r="E117" s="164" t="s">
        <v>49</v>
      </c>
      <c r="F117" s="26"/>
      <c r="G117" s="160"/>
      <c r="H117" s="161"/>
      <c r="I117" s="32"/>
      <c r="J117" s="157"/>
      <c r="K117" s="162"/>
      <c r="L117" s="158"/>
    </row>
    <row r="118" spans="1:12" ht="10.75" customHeight="1" x14ac:dyDescent="0.35">
      <c r="A118" s="118" t="s">
        <v>911</v>
      </c>
      <c r="B118" s="7" t="str">
        <f>IF(  AND(ISNUMBER(C118),OR(ISNUMBER(D118),D118="PG")),IF(IF(Capa!$B$6="B",0,Capa!$B$6)&gt;=C118,1,0),"")</f>
        <v/>
      </c>
      <c r="C118" s="6">
        <f t="shared" si="3"/>
        <v>3</v>
      </c>
      <c r="D118" s="5" t="s">
        <v>11</v>
      </c>
      <c r="E118" s="164"/>
      <c r="F118" s="26"/>
      <c r="G118" s="160"/>
      <c r="H118" s="161"/>
      <c r="I118" s="32"/>
      <c r="J118" s="157"/>
      <c r="K118" s="162"/>
      <c r="L118" s="158"/>
    </row>
    <row r="119" spans="1:12" ht="29" x14ac:dyDescent="0.35">
      <c r="A119" s="118" t="s">
        <v>911</v>
      </c>
      <c r="B119" s="7">
        <f>IF(  AND(ISNUMBER(C119),OR(ISNUMBER(D119),D119="PG")),IF(IF(Capa!$B$6="B",0,Capa!$B$6)&gt;=C119,1,0),"")</f>
        <v>0</v>
      </c>
      <c r="C119" s="6">
        <f t="shared" si="2"/>
        <v>3</v>
      </c>
      <c r="D119" s="5">
        <v>68</v>
      </c>
      <c r="E119" s="164" t="s">
        <v>50</v>
      </c>
      <c r="F119" s="26"/>
      <c r="G119" s="160"/>
      <c r="H119" s="161"/>
      <c r="I119" s="32"/>
      <c r="J119" s="157"/>
      <c r="K119" s="162"/>
      <c r="L119" s="158"/>
    </row>
    <row r="120" spans="1:12" ht="29" x14ac:dyDescent="0.35">
      <c r="A120" s="118" t="s">
        <v>911</v>
      </c>
      <c r="B120" s="7">
        <f>IF(  AND(ISNUMBER(C120),OR(ISNUMBER(D120),D120="PG")),IF(IF(Capa!$B$6="B",0,Capa!$B$6)&gt;=C120,1,0),"")</f>
        <v>0</v>
      </c>
      <c r="C120" s="6">
        <f t="shared" si="2"/>
        <v>3</v>
      </c>
      <c r="D120" s="5">
        <v>69</v>
      </c>
      <c r="E120" s="164" t="s">
        <v>375</v>
      </c>
      <c r="F120" s="26"/>
      <c r="G120" s="160"/>
      <c r="H120" s="161"/>
      <c r="I120" s="32"/>
      <c r="J120" s="157"/>
      <c r="K120" s="162"/>
      <c r="L120" s="158"/>
    </row>
    <row r="121" spans="1:12" ht="15" customHeight="1" x14ac:dyDescent="0.35">
      <c r="B121" s="7" t="str">
        <f>IF(  AND(ISNUMBER(C121),OR(ISNUMBER(D121),D121="PG")),IF(IF(Capa!$B$6="B",0,Capa!$B$6)&gt;=C121,1,0),"")</f>
        <v/>
      </c>
      <c r="C121" s="6" t="str">
        <f t="shared" si="2"/>
        <v/>
      </c>
      <c r="D121" s="5"/>
      <c r="E121" s="171"/>
      <c r="F121" s="26"/>
      <c r="G121" s="187"/>
      <c r="H121" s="188"/>
      <c r="I121" s="27"/>
      <c r="J121" s="188"/>
      <c r="K121" s="189"/>
      <c r="L121" s="190"/>
    </row>
    <row r="122" spans="1:12" s="125" customFormat="1" x14ac:dyDescent="0.35">
      <c r="A122" s="191"/>
      <c r="B122" s="191"/>
      <c r="C122" s="61"/>
      <c r="D122" s="192"/>
      <c r="E122" s="193"/>
      <c r="F122" s="108"/>
      <c r="G122" s="194"/>
      <c r="H122" s="194"/>
      <c r="I122" s="62"/>
      <c r="J122" s="194"/>
      <c r="K122" s="195"/>
      <c r="L122" s="194"/>
    </row>
    <row r="123" spans="1:12" s="125" customFormat="1" x14ac:dyDescent="0.35">
      <c r="A123" s="191"/>
      <c r="B123" s="191"/>
      <c r="C123" s="61"/>
      <c r="D123" s="192"/>
      <c r="E123" s="193"/>
      <c r="F123" s="62"/>
      <c r="G123" s="194"/>
      <c r="H123" s="194"/>
      <c r="I123" s="62"/>
      <c r="J123" s="194"/>
      <c r="K123" s="195"/>
      <c r="L123" s="194"/>
    </row>
    <row r="124" spans="1:12" s="125" customFormat="1" x14ac:dyDescent="0.35">
      <c r="A124" s="191"/>
      <c r="B124" s="191"/>
      <c r="C124" s="61"/>
      <c r="D124" s="192"/>
      <c r="E124" s="193"/>
      <c r="F124" s="62"/>
      <c r="G124" s="194"/>
      <c r="H124" s="194"/>
      <c r="I124" s="62"/>
      <c r="J124" s="194"/>
      <c r="K124" s="195"/>
      <c r="L124" s="194"/>
    </row>
    <row r="125" spans="1:12" s="125" customFormat="1" x14ac:dyDescent="0.35">
      <c r="A125" s="191"/>
      <c r="B125" s="191"/>
      <c r="C125" s="61"/>
      <c r="D125" s="192"/>
      <c r="E125" s="193"/>
      <c r="F125" s="62"/>
      <c r="G125" s="194"/>
      <c r="H125" s="194"/>
      <c r="I125" s="62"/>
      <c r="J125" s="194"/>
      <c r="K125" s="195"/>
      <c r="L125" s="194"/>
    </row>
    <row r="126" spans="1:12" s="125" customFormat="1" x14ac:dyDescent="0.35">
      <c r="A126" s="191"/>
      <c r="B126" s="191"/>
      <c r="C126" s="61"/>
      <c r="D126" s="192"/>
      <c r="E126" s="193"/>
      <c r="F126" s="62"/>
      <c r="G126" s="194"/>
      <c r="H126" s="194"/>
      <c r="I126" s="62"/>
      <c r="J126" s="194"/>
      <c r="K126" s="195"/>
      <c r="L126" s="194"/>
    </row>
    <row r="127" spans="1:12" s="125" customFormat="1" x14ac:dyDescent="0.35">
      <c r="A127" s="191"/>
      <c r="B127" s="191"/>
      <c r="C127" s="61"/>
      <c r="D127" s="192"/>
      <c r="E127" s="193"/>
      <c r="F127" s="62"/>
      <c r="G127" s="194"/>
      <c r="H127" s="194"/>
      <c r="I127" s="62"/>
      <c r="J127" s="194"/>
      <c r="K127" s="195"/>
      <c r="L127" s="194"/>
    </row>
    <row r="128" spans="1:12" s="125" customFormat="1" x14ac:dyDescent="0.35">
      <c r="A128" s="191"/>
      <c r="B128" s="191"/>
      <c r="C128" s="61"/>
      <c r="D128" s="192"/>
      <c r="E128" s="193"/>
      <c r="F128" s="62"/>
      <c r="G128" s="194"/>
      <c r="H128" s="194"/>
      <c r="I128" s="62"/>
      <c r="J128" s="194"/>
      <c r="K128" s="195"/>
      <c r="L128" s="194"/>
    </row>
    <row r="129" spans="1:12" s="125" customFormat="1" x14ac:dyDescent="0.35">
      <c r="A129" s="191"/>
      <c r="B129" s="191"/>
      <c r="C129" s="61"/>
      <c r="D129" s="192"/>
      <c r="E129" s="193"/>
      <c r="F129" s="62"/>
      <c r="G129" s="194"/>
      <c r="H129" s="194"/>
      <c r="I129" s="62"/>
      <c r="J129" s="194"/>
      <c r="K129" s="195"/>
      <c r="L129" s="194"/>
    </row>
    <row r="130" spans="1:12" s="125" customFormat="1" x14ac:dyDescent="0.35">
      <c r="A130" s="191"/>
      <c r="B130" s="191"/>
      <c r="C130" s="61"/>
      <c r="D130" s="192"/>
      <c r="E130" s="193"/>
      <c r="F130" s="62"/>
      <c r="G130" s="194"/>
      <c r="H130" s="194"/>
      <c r="I130" s="62"/>
      <c r="J130" s="194"/>
      <c r="K130" s="195"/>
      <c r="L130" s="194"/>
    </row>
    <row r="131" spans="1:12" s="125" customFormat="1" x14ac:dyDescent="0.35">
      <c r="A131" s="191"/>
      <c r="B131" s="191"/>
      <c r="C131" s="61"/>
      <c r="D131" s="192"/>
      <c r="E131" s="193"/>
      <c r="F131" s="62"/>
      <c r="G131" s="194"/>
      <c r="H131" s="194"/>
      <c r="I131" s="62"/>
      <c r="J131" s="194"/>
      <c r="K131" s="195"/>
      <c r="L131" s="194"/>
    </row>
    <row r="132" spans="1:12" s="125" customFormat="1" x14ac:dyDescent="0.35">
      <c r="A132" s="191"/>
      <c r="B132" s="191"/>
      <c r="C132" s="61"/>
      <c r="D132" s="192"/>
      <c r="E132" s="193"/>
      <c r="F132" s="62"/>
      <c r="G132" s="194"/>
      <c r="H132" s="194"/>
      <c r="I132" s="62"/>
      <c r="J132" s="194"/>
      <c r="K132" s="195"/>
      <c r="L132" s="194"/>
    </row>
    <row r="133" spans="1:12" s="125" customFormat="1" x14ac:dyDescent="0.35">
      <c r="A133" s="191"/>
      <c r="B133" s="191"/>
      <c r="C133" s="61"/>
      <c r="D133" s="192"/>
      <c r="E133" s="193"/>
      <c r="F133" s="62"/>
      <c r="G133" s="194"/>
      <c r="H133" s="194"/>
      <c r="I133" s="62"/>
      <c r="J133" s="194"/>
      <c r="K133" s="195"/>
      <c r="L133" s="194"/>
    </row>
    <row r="134" spans="1:12" s="125" customFormat="1" x14ac:dyDescent="0.35">
      <c r="A134" s="191"/>
      <c r="B134" s="191"/>
      <c r="C134" s="61"/>
      <c r="D134" s="192"/>
      <c r="E134" s="193"/>
      <c r="F134" s="62"/>
      <c r="G134" s="194"/>
      <c r="H134" s="194"/>
      <c r="I134" s="62"/>
      <c r="J134" s="194"/>
      <c r="K134" s="195"/>
      <c r="L134" s="194"/>
    </row>
    <row r="135" spans="1:12" s="125" customFormat="1" x14ac:dyDescent="0.35">
      <c r="A135" s="191"/>
      <c r="B135" s="191"/>
      <c r="C135" s="61"/>
      <c r="D135" s="192"/>
      <c r="E135" s="193"/>
      <c r="F135" s="62"/>
      <c r="G135" s="194"/>
      <c r="H135" s="194"/>
      <c r="I135" s="62"/>
      <c r="J135" s="194"/>
      <c r="K135" s="195"/>
      <c r="L135" s="194"/>
    </row>
    <row r="136" spans="1:12" s="125" customFormat="1" x14ac:dyDescent="0.35">
      <c r="A136" s="191"/>
      <c r="B136" s="191"/>
      <c r="C136" s="61"/>
      <c r="D136" s="192"/>
      <c r="E136" s="193"/>
      <c r="F136" s="62"/>
      <c r="G136" s="194"/>
      <c r="H136" s="194"/>
      <c r="I136" s="62"/>
      <c r="J136" s="194"/>
      <c r="K136" s="195"/>
      <c r="L136" s="194"/>
    </row>
    <row r="137" spans="1:12" s="125" customFormat="1" x14ac:dyDescent="0.35">
      <c r="A137" s="191"/>
      <c r="B137" s="191"/>
      <c r="C137" s="61"/>
      <c r="D137" s="192"/>
      <c r="E137" s="193"/>
      <c r="F137" s="62"/>
      <c r="G137" s="194"/>
      <c r="H137" s="194"/>
      <c r="I137" s="62"/>
      <c r="J137" s="194"/>
      <c r="K137" s="195"/>
      <c r="L137" s="194"/>
    </row>
    <row r="138" spans="1:12" s="125" customFormat="1" x14ac:dyDescent="0.35">
      <c r="A138" s="191"/>
      <c r="B138" s="191"/>
      <c r="C138" s="61"/>
      <c r="D138" s="192"/>
      <c r="E138" s="193"/>
      <c r="F138" s="62"/>
      <c r="G138" s="194"/>
      <c r="H138" s="194"/>
      <c r="I138" s="62"/>
      <c r="J138" s="194"/>
      <c r="K138" s="195"/>
      <c r="L138" s="194"/>
    </row>
    <row r="139" spans="1:12" s="125" customFormat="1" x14ac:dyDescent="0.35">
      <c r="A139" s="191"/>
      <c r="B139" s="191"/>
      <c r="C139" s="61"/>
      <c r="D139" s="192"/>
      <c r="E139" s="193"/>
      <c r="F139" s="62"/>
      <c r="G139" s="194"/>
      <c r="H139" s="194"/>
      <c r="I139" s="62"/>
      <c r="J139" s="194"/>
      <c r="K139" s="195"/>
      <c r="L139" s="194"/>
    </row>
    <row r="140" spans="1:12" s="125" customFormat="1" x14ac:dyDescent="0.35">
      <c r="A140" s="191"/>
      <c r="B140" s="191"/>
      <c r="C140" s="61"/>
      <c r="D140" s="192"/>
      <c r="E140" s="193"/>
      <c r="F140" s="62"/>
      <c r="G140" s="194"/>
      <c r="H140" s="194"/>
      <c r="I140" s="62"/>
      <c r="J140" s="194"/>
      <c r="K140" s="195"/>
      <c r="L140" s="194"/>
    </row>
    <row r="141" spans="1:12" s="125" customFormat="1" x14ac:dyDescent="0.35">
      <c r="A141" s="191"/>
      <c r="B141" s="191"/>
      <c r="C141" s="61"/>
      <c r="D141" s="192"/>
      <c r="E141" s="193"/>
      <c r="F141" s="62"/>
      <c r="G141" s="194"/>
      <c r="H141" s="194"/>
      <c r="I141" s="62"/>
      <c r="J141" s="194"/>
      <c r="K141" s="195"/>
      <c r="L141" s="194"/>
    </row>
    <row r="142" spans="1:12" s="125" customFormat="1" x14ac:dyDescent="0.35">
      <c r="A142" s="191"/>
      <c r="B142" s="191"/>
      <c r="C142" s="61"/>
      <c r="D142" s="192"/>
      <c r="E142" s="193"/>
      <c r="F142" s="62"/>
      <c r="G142" s="194"/>
      <c r="H142" s="194"/>
      <c r="I142" s="62"/>
      <c r="J142" s="194"/>
      <c r="K142" s="195"/>
      <c r="L142" s="194"/>
    </row>
    <row r="143" spans="1:12" s="125" customFormat="1" x14ac:dyDescent="0.35">
      <c r="A143" s="191"/>
      <c r="B143" s="191"/>
      <c r="C143" s="61"/>
      <c r="D143" s="192"/>
      <c r="E143" s="193"/>
      <c r="F143" s="62"/>
      <c r="G143" s="194"/>
      <c r="H143" s="194"/>
      <c r="I143" s="62"/>
      <c r="J143" s="194"/>
      <c r="K143" s="195"/>
      <c r="L143" s="194"/>
    </row>
    <row r="144" spans="1:12" s="125" customFormat="1" x14ac:dyDescent="0.35">
      <c r="A144" s="191"/>
      <c r="B144" s="191"/>
      <c r="C144" s="61"/>
      <c r="D144" s="192"/>
      <c r="E144" s="193"/>
      <c r="F144" s="62"/>
      <c r="G144" s="194"/>
      <c r="H144" s="194"/>
      <c r="I144" s="62"/>
      <c r="J144" s="194"/>
      <c r="K144" s="195"/>
      <c r="L144" s="194"/>
    </row>
    <row r="145" spans="1:12" s="125" customFormat="1" x14ac:dyDescent="0.35">
      <c r="A145" s="191"/>
      <c r="B145" s="191"/>
      <c r="C145" s="61"/>
      <c r="D145" s="192"/>
      <c r="E145" s="193"/>
      <c r="F145" s="62"/>
      <c r="G145" s="194"/>
      <c r="H145" s="194"/>
      <c r="I145" s="62"/>
      <c r="J145" s="194"/>
      <c r="K145" s="195"/>
      <c r="L145" s="194"/>
    </row>
    <row r="146" spans="1:12" s="125" customFormat="1" x14ac:dyDescent="0.35">
      <c r="A146" s="191"/>
      <c r="B146" s="191"/>
      <c r="C146" s="61"/>
      <c r="D146" s="192"/>
      <c r="E146" s="193"/>
      <c r="F146" s="62"/>
      <c r="G146" s="194"/>
      <c r="H146" s="194"/>
      <c r="I146" s="62"/>
      <c r="J146" s="194"/>
      <c r="K146" s="195"/>
      <c r="L146" s="194"/>
    </row>
    <row r="147" spans="1:12" s="125" customFormat="1" x14ac:dyDescent="0.35">
      <c r="A147" s="191"/>
      <c r="B147" s="191"/>
      <c r="C147" s="61"/>
      <c r="D147" s="192"/>
      <c r="E147" s="193"/>
      <c r="F147" s="62"/>
      <c r="G147" s="194"/>
      <c r="H147" s="194"/>
      <c r="I147" s="62"/>
      <c r="J147" s="194"/>
      <c r="K147" s="195"/>
      <c r="L147" s="194"/>
    </row>
    <row r="148" spans="1:12" s="125" customFormat="1" x14ac:dyDescent="0.35">
      <c r="A148" s="191"/>
      <c r="B148" s="191"/>
      <c r="C148" s="61"/>
      <c r="D148" s="192"/>
      <c r="E148" s="193"/>
      <c r="F148" s="62"/>
      <c r="G148" s="194"/>
      <c r="H148" s="194"/>
      <c r="I148" s="62"/>
      <c r="J148" s="194"/>
      <c r="K148" s="195"/>
      <c r="L148" s="194"/>
    </row>
    <row r="149" spans="1:12" s="125" customFormat="1" x14ac:dyDescent="0.35">
      <c r="A149" s="191"/>
      <c r="B149" s="191"/>
      <c r="C149" s="61"/>
      <c r="D149" s="192"/>
      <c r="E149" s="193"/>
      <c r="F149" s="62"/>
      <c r="G149" s="194"/>
      <c r="H149" s="194"/>
      <c r="I149" s="62"/>
      <c r="J149" s="194"/>
      <c r="K149" s="195"/>
      <c r="L149" s="194"/>
    </row>
    <row r="150" spans="1:12" s="125" customFormat="1" x14ac:dyDescent="0.35">
      <c r="A150" s="191"/>
      <c r="B150" s="191"/>
      <c r="C150" s="61"/>
      <c r="D150" s="192"/>
      <c r="E150" s="193"/>
      <c r="F150" s="62"/>
      <c r="G150" s="194"/>
      <c r="H150" s="194"/>
      <c r="I150" s="62"/>
      <c r="J150" s="194"/>
      <c r="K150" s="195"/>
      <c r="L150" s="194"/>
    </row>
    <row r="151" spans="1:12" s="125" customFormat="1" x14ac:dyDescent="0.35">
      <c r="A151" s="191"/>
      <c r="B151" s="191"/>
      <c r="C151" s="61"/>
      <c r="D151" s="192"/>
      <c r="E151" s="193"/>
      <c r="F151" s="62"/>
      <c r="G151" s="194"/>
      <c r="H151" s="194"/>
      <c r="I151" s="62"/>
      <c r="J151" s="194"/>
      <c r="K151" s="195"/>
      <c r="L151" s="194"/>
    </row>
    <row r="152" spans="1:12" s="125" customFormat="1" x14ac:dyDescent="0.35">
      <c r="A152" s="191"/>
      <c r="B152" s="191"/>
      <c r="C152" s="61"/>
      <c r="D152" s="192"/>
      <c r="E152" s="193"/>
      <c r="F152" s="62"/>
      <c r="G152" s="194"/>
      <c r="H152" s="194"/>
      <c r="I152" s="62"/>
      <c r="J152" s="194"/>
      <c r="K152" s="195"/>
      <c r="L152" s="194"/>
    </row>
    <row r="153" spans="1:12" s="125" customFormat="1" x14ac:dyDescent="0.35">
      <c r="A153" s="191"/>
      <c r="B153" s="191"/>
      <c r="C153" s="61"/>
      <c r="D153" s="192"/>
      <c r="E153" s="193"/>
      <c r="F153" s="62"/>
      <c r="G153" s="194"/>
      <c r="H153" s="194"/>
      <c r="I153" s="62"/>
      <c r="J153" s="194"/>
      <c r="K153" s="195"/>
      <c r="L153" s="194"/>
    </row>
    <row r="154" spans="1:12" s="125" customFormat="1" x14ac:dyDescent="0.35">
      <c r="A154" s="191"/>
      <c r="B154" s="191"/>
      <c r="C154" s="61"/>
      <c r="D154" s="192"/>
      <c r="E154" s="193"/>
      <c r="F154" s="62"/>
      <c r="G154" s="194"/>
      <c r="H154" s="194"/>
      <c r="I154" s="62"/>
      <c r="J154" s="194"/>
      <c r="K154" s="195"/>
      <c r="L154" s="194"/>
    </row>
    <row r="155" spans="1:12" s="125" customFormat="1" x14ac:dyDescent="0.35">
      <c r="A155" s="191"/>
      <c r="B155" s="191"/>
      <c r="C155" s="61"/>
      <c r="D155" s="192"/>
      <c r="E155" s="193"/>
      <c r="F155" s="62"/>
      <c r="G155" s="194"/>
      <c r="H155" s="194"/>
      <c r="I155" s="62"/>
      <c r="J155" s="194"/>
      <c r="K155" s="195"/>
      <c r="L155" s="194"/>
    </row>
    <row r="156" spans="1:12" s="125" customFormat="1" x14ac:dyDescent="0.35">
      <c r="A156" s="191"/>
      <c r="B156" s="191"/>
      <c r="C156" s="61"/>
      <c r="D156" s="192"/>
      <c r="E156" s="193"/>
      <c r="F156" s="62"/>
      <c r="G156" s="194"/>
      <c r="H156" s="194"/>
      <c r="I156" s="62"/>
      <c r="J156" s="194"/>
      <c r="K156" s="195"/>
      <c r="L156" s="194"/>
    </row>
    <row r="157" spans="1:12" s="125" customFormat="1" x14ac:dyDescent="0.35">
      <c r="A157" s="191"/>
      <c r="B157" s="191"/>
      <c r="C157" s="61"/>
      <c r="D157" s="192"/>
      <c r="E157" s="193"/>
      <c r="F157" s="62"/>
      <c r="G157" s="194"/>
      <c r="H157" s="194"/>
      <c r="I157" s="62"/>
      <c r="J157" s="194"/>
      <c r="K157" s="195"/>
      <c r="L157" s="194"/>
    </row>
    <row r="158" spans="1:12" s="125" customFormat="1" x14ac:dyDescent="0.35">
      <c r="A158" s="191"/>
      <c r="B158" s="191"/>
      <c r="C158" s="61"/>
      <c r="D158" s="192"/>
      <c r="E158" s="193"/>
      <c r="F158" s="62"/>
      <c r="G158" s="194"/>
      <c r="H158" s="194"/>
      <c r="I158" s="62"/>
      <c r="J158" s="194"/>
      <c r="K158" s="195"/>
      <c r="L158" s="194"/>
    </row>
    <row r="159" spans="1:12" s="125" customFormat="1" x14ac:dyDescent="0.35">
      <c r="A159" s="191"/>
      <c r="B159" s="191"/>
      <c r="C159" s="61"/>
      <c r="D159" s="192"/>
      <c r="E159" s="193"/>
      <c r="F159" s="62"/>
      <c r="G159" s="194"/>
      <c r="H159" s="194"/>
      <c r="I159" s="62"/>
      <c r="J159" s="194"/>
      <c r="K159" s="195"/>
      <c r="L159" s="194"/>
    </row>
    <row r="160" spans="1:12" s="125" customFormat="1" x14ac:dyDescent="0.35">
      <c r="A160" s="191"/>
      <c r="B160" s="191"/>
      <c r="C160" s="61"/>
      <c r="D160" s="192"/>
      <c r="E160" s="193"/>
      <c r="F160" s="62"/>
      <c r="G160" s="194"/>
      <c r="H160" s="194"/>
      <c r="I160" s="62"/>
      <c r="J160" s="194"/>
      <c r="K160" s="195"/>
      <c r="L160" s="194"/>
    </row>
    <row r="161" spans="1:12" s="125" customFormat="1" x14ac:dyDescent="0.35">
      <c r="A161" s="191"/>
      <c r="B161" s="191"/>
      <c r="C161" s="61"/>
      <c r="D161" s="192"/>
      <c r="E161" s="193"/>
      <c r="F161" s="62"/>
      <c r="G161" s="194"/>
      <c r="H161" s="194"/>
      <c r="I161" s="62"/>
      <c r="J161" s="194"/>
      <c r="K161" s="195"/>
      <c r="L161" s="194"/>
    </row>
    <row r="162" spans="1:12" s="125" customFormat="1" x14ac:dyDescent="0.35">
      <c r="A162" s="191"/>
      <c r="B162" s="191"/>
      <c r="C162" s="61"/>
      <c r="D162" s="192"/>
      <c r="E162" s="193"/>
      <c r="F162" s="62"/>
      <c r="G162" s="194"/>
      <c r="H162" s="194"/>
      <c r="I162" s="62"/>
      <c r="J162" s="194"/>
      <c r="K162" s="195"/>
      <c r="L162" s="194"/>
    </row>
    <row r="163" spans="1:12" s="125" customFormat="1" x14ac:dyDescent="0.35">
      <c r="A163" s="191"/>
      <c r="B163" s="191"/>
      <c r="C163" s="61"/>
      <c r="D163" s="192"/>
      <c r="E163" s="193"/>
      <c r="F163" s="62"/>
      <c r="G163" s="194"/>
      <c r="H163" s="194"/>
      <c r="I163" s="62"/>
      <c r="J163" s="194"/>
      <c r="K163" s="195"/>
      <c r="L163" s="194"/>
    </row>
    <row r="164" spans="1:12" s="125" customFormat="1" x14ac:dyDescent="0.35">
      <c r="A164" s="191"/>
      <c r="B164" s="191"/>
      <c r="C164" s="61"/>
      <c r="D164" s="192"/>
      <c r="E164" s="193"/>
      <c r="F164" s="62"/>
      <c r="G164" s="194"/>
      <c r="H164" s="194"/>
      <c r="I164" s="62"/>
      <c r="J164" s="194"/>
      <c r="K164" s="195"/>
      <c r="L164" s="194"/>
    </row>
    <row r="165" spans="1:12" s="125" customFormat="1" x14ac:dyDescent="0.35">
      <c r="A165" s="191"/>
      <c r="B165" s="191"/>
      <c r="C165" s="61"/>
      <c r="D165" s="192"/>
      <c r="E165" s="193"/>
      <c r="F165" s="62"/>
      <c r="G165" s="194"/>
      <c r="H165" s="194"/>
      <c r="I165" s="62"/>
      <c r="J165" s="194"/>
      <c r="K165" s="195"/>
      <c r="L165" s="194"/>
    </row>
    <row r="166" spans="1:12" s="125" customFormat="1" x14ac:dyDescent="0.35">
      <c r="A166" s="191"/>
      <c r="B166" s="191"/>
      <c r="C166" s="61"/>
      <c r="D166" s="192"/>
      <c r="E166" s="193"/>
      <c r="F166" s="62"/>
      <c r="G166" s="194"/>
      <c r="H166" s="194"/>
      <c r="I166" s="62"/>
      <c r="J166" s="194"/>
      <c r="K166" s="195"/>
      <c r="L166" s="194"/>
    </row>
    <row r="167" spans="1:12" s="125" customFormat="1" x14ac:dyDescent="0.35">
      <c r="A167" s="191"/>
      <c r="B167" s="191"/>
      <c r="C167" s="61"/>
      <c r="D167" s="192"/>
      <c r="E167" s="193"/>
      <c r="F167" s="62"/>
      <c r="G167" s="194"/>
      <c r="H167" s="194"/>
      <c r="I167" s="62"/>
      <c r="J167" s="194"/>
      <c r="K167" s="195"/>
      <c r="L167" s="194"/>
    </row>
    <row r="168" spans="1:12" s="125" customFormat="1" x14ac:dyDescent="0.35">
      <c r="A168" s="191"/>
      <c r="B168" s="191"/>
      <c r="C168" s="61"/>
      <c r="D168" s="192"/>
      <c r="E168" s="193"/>
      <c r="F168" s="62"/>
      <c r="G168" s="194"/>
      <c r="H168" s="194"/>
      <c r="I168" s="62"/>
      <c r="J168" s="194"/>
      <c r="K168" s="195"/>
      <c r="L168" s="194"/>
    </row>
    <row r="169" spans="1:12" s="125" customFormat="1" x14ac:dyDescent="0.35">
      <c r="A169" s="191"/>
      <c r="B169" s="191"/>
      <c r="C169" s="61"/>
      <c r="D169" s="192"/>
      <c r="E169" s="193"/>
      <c r="F169" s="62"/>
      <c r="G169" s="194"/>
      <c r="H169" s="194"/>
      <c r="I169" s="62"/>
      <c r="J169" s="194"/>
      <c r="K169" s="195"/>
      <c r="L169" s="194"/>
    </row>
    <row r="170" spans="1:12" s="125" customFormat="1" x14ac:dyDescent="0.35">
      <c r="A170" s="191"/>
      <c r="B170" s="191"/>
      <c r="C170" s="61"/>
      <c r="D170" s="192"/>
      <c r="E170" s="193"/>
      <c r="F170" s="62"/>
      <c r="G170" s="194"/>
      <c r="H170" s="194"/>
      <c r="I170" s="62"/>
      <c r="J170" s="194"/>
      <c r="K170" s="195"/>
      <c r="L170" s="194"/>
    </row>
    <row r="171" spans="1:12" s="125" customFormat="1" x14ac:dyDescent="0.35">
      <c r="A171" s="191"/>
      <c r="B171" s="191"/>
      <c r="C171" s="61"/>
      <c r="D171" s="192"/>
      <c r="E171" s="193"/>
      <c r="F171" s="62"/>
      <c r="G171" s="194"/>
      <c r="H171" s="194"/>
      <c r="I171" s="62"/>
      <c r="J171" s="194"/>
      <c r="K171" s="195"/>
      <c r="L171" s="194"/>
    </row>
    <row r="172" spans="1:12" s="125" customFormat="1" x14ac:dyDescent="0.35">
      <c r="A172" s="191"/>
      <c r="B172" s="191"/>
      <c r="C172" s="61"/>
      <c r="D172" s="192"/>
      <c r="E172" s="193"/>
      <c r="F172" s="62"/>
      <c r="G172" s="194"/>
      <c r="H172" s="194"/>
      <c r="I172" s="62"/>
      <c r="J172" s="194"/>
      <c r="K172" s="195"/>
      <c r="L172" s="194"/>
    </row>
    <row r="173" spans="1:12" s="125" customFormat="1" x14ac:dyDescent="0.35">
      <c r="A173" s="191"/>
      <c r="B173" s="191"/>
      <c r="C173" s="61"/>
      <c r="D173" s="192"/>
      <c r="E173" s="193"/>
      <c r="F173" s="62"/>
      <c r="G173" s="194"/>
      <c r="H173" s="194"/>
      <c r="I173" s="62"/>
      <c r="J173" s="194"/>
      <c r="K173" s="195"/>
      <c r="L173" s="194"/>
    </row>
    <row r="174" spans="1:12" s="125" customFormat="1" x14ac:dyDescent="0.35">
      <c r="A174" s="191"/>
      <c r="B174" s="191"/>
      <c r="C174" s="61"/>
      <c r="D174" s="192"/>
      <c r="E174" s="193"/>
      <c r="F174" s="62"/>
      <c r="G174" s="194"/>
      <c r="H174" s="194"/>
      <c r="I174" s="62"/>
      <c r="J174" s="194"/>
      <c r="K174" s="195"/>
      <c r="L174" s="194"/>
    </row>
    <row r="175" spans="1:12" s="125" customFormat="1" x14ac:dyDescent="0.35">
      <c r="A175" s="191"/>
      <c r="B175" s="191"/>
      <c r="C175" s="61"/>
      <c r="D175" s="192"/>
      <c r="E175" s="193"/>
      <c r="F175" s="62"/>
      <c r="G175" s="194"/>
      <c r="H175" s="194"/>
      <c r="I175" s="62"/>
      <c r="J175" s="194"/>
      <c r="K175" s="195"/>
      <c r="L175" s="194"/>
    </row>
  </sheetData>
  <sheetProtection algorithmName="SHA-512" hashValue="YiimPhW5JapyxGq+HdpDVMx4C4lAgiJ0UzXIa2oCnRsvvuMqIZ/dpgR4QDLVSPep02GLGZYA3dtlPLKLins5dg==" saltValue="Pevw+fbcma/JT9U8wEgtmQ==" spinCount="100000" sheet="1" formatCells="0" formatColumns="0" formatRows="0"/>
  <conditionalFormatting sqref="E3">
    <cfRule type="dataBar" priority="1">
      <dataBar>
        <cfvo type="num" val="0.1"/>
        <cfvo type="num" val="1"/>
        <color theme="9" tint="0.39997558519241921"/>
      </dataBar>
      <extLst>
        <ext xmlns:x14="http://schemas.microsoft.com/office/spreadsheetml/2009/9/main" uri="{B025F937-C7B1-47D3-B67F-A62EFF666E3E}">
          <x14:id>{20E8B1F8-D4E1-46EE-ADCA-9EBB6520FCBC}</x14:id>
        </ext>
      </extLst>
    </cfRule>
  </conditionalFormatting>
  <conditionalFormatting sqref="E8">
    <cfRule type="dataBar" priority="4">
      <dataBar>
        <cfvo type="num" val="0.1"/>
        <cfvo type="num" val="1"/>
        <color theme="9" tint="0.39997558519241921"/>
      </dataBar>
      <extLst>
        <ext xmlns:x14="http://schemas.microsoft.com/office/spreadsheetml/2009/9/main" uri="{B025F937-C7B1-47D3-B67F-A62EFF666E3E}">
          <x14:id>{0B25E6ED-A21F-41C4-9A2A-7857A206231F}</x14:id>
        </ext>
      </extLst>
    </cfRule>
  </conditionalFormatting>
  <conditionalFormatting sqref="E11">
    <cfRule type="expression" dxfId="140" priority="1158">
      <formula>AND(B11&lt;&gt;1,ISNUMBER(C11),OR(ISNUMBER(D11),D11="PG"))</formula>
    </cfRule>
  </conditionalFormatting>
  <conditionalFormatting sqref="E12:E29 E48:E59 E88:E104 E109:E120">
    <cfRule type="expression" dxfId="139" priority="1162">
      <formula>AND(B12&lt;&gt;1,ISNUMBER(C12),ISNUMBER(D12))</formula>
    </cfRule>
  </conditionalFormatting>
  <conditionalFormatting sqref="E33">
    <cfRule type="expression" dxfId="138" priority="916">
      <formula>AND(B33&lt;&gt;1,ISNUMBER(C33),OR(ISNUMBER(D33),D33="PG"))</formula>
    </cfRule>
  </conditionalFormatting>
  <conditionalFormatting sqref="E34:E41">
    <cfRule type="expression" dxfId="137" priority="650">
      <formula>AND(B34&lt;&gt;1,ISNUMBER(C34),ISNUMBER(D34))</formula>
    </cfRule>
  </conditionalFormatting>
  <conditionalFormatting sqref="E44">
    <cfRule type="dataBar" priority="3">
      <dataBar>
        <cfvo type="num" val="0.1"/>
        <cfvo type="num" val="1"/>
        <color theme="9" tint="0.39997558519241921"/>
      </dataBar>
      <extLst>
        <ext xmlns:x14="http://schemas.microsoft.com/office/spreadsheetml/2009/9/main" uri="{B025F937-C7B1-47D3-B67F-A62EFF666E3E}">
          <x14:id>{64DA6EAA-DAE8-49A9-BA2D-A32DF946E027}</x14:id>
        </ext>
      </extLst>
    </cfRule>
  </conditionalFormatting>
  <conditionalFormatting sqref="E47">
    <cfRule type="expression" dxfId="136" priority="914">
      <formula>AND(B47&lt;&gt;1,ISNUMBER(C47),OR(ISNUMBER(D47),D47="PG"))</formula>
    </cfRule>
  </conditionalFormatting>
  <conditionalFormatting sqref="E63">
    <cfRule type="expression" dxfId="135" priority="912">
      <formula>AND(B63&lt;&gt;1,ISNUMBER(C63),OR(ISNUMBER(D63),D63="PG"))</formula>
    </cfRule>
  </conditionalFormatting>
  <conditionalFormatting sqref="E64:E81">
    <cfRule type="expression" dxfId="134" priority="646">
      <formula>AND(B64&lt;&gt;1,ISNUMBER(C64),ISNUMBER(D64))</formula>
    </cfRule>
  </conditionalFormatting>
  <conditionalFormatting sqref="E84">
    <cfRule type="dataBar" priority="2">
      <dataBar>
        <cfvo type="num" val="0.1"/>
        <cfvo type="num" val="1"/>
        <color theme="9" tint="0.39997558519241921"/>
      </dataBar>
      <extLst>
        <ext xmlns:x14="http://schemas.microsoft.com/office/spreadsheetml/2009/9/main" uri="{B025F937-C7B1-47D3-B67F-A62EFF666E3E}">
          <x14:id>{7C5BE242-95AA-4F25-A993-CB33D4E7DB48}</x14:id>
        </ext>
      </extLst>
    </cfRule>
  </conditionalFormatting>
  <conditionalFormatting sqref="E87">
    <cfRule type="expression" dxfId="133" priority="910">
      <formula>AND(B87&lt;&gt;1,ISNUMBER(C87),OR(ISNUMBER(D87),D87="PG"))</formula>
    </cfRule>
  </conditionalFormatting>
  <conditionalFormatting sqref="E108">
    <cfRule type="expression" dxfId="132" priority="908">
      <formula>AND(B108&lt;&gt;1,ISNUMBER(C108),OR(ISNUMBER(D108),D108="PG"))</formula>
    </cfRule>
  </conditionalFormatting>
  <conditionalFormatting sqref="G11:G29">
    <cfRule type="expression" dxfId="131" priority="78">
      <formula>AND(B11=1,F11="S", NOT(ISBLANK(G11)))</formula>
    </cfRule>
  </conditionalFormatting>
  <conditionalFormatting sqref="G33:G41">
    <cfRule type="expression" dxfId="130" priority="13">
      <formula>AND(B33=1,F33="S", NOT(ISBLANK(G33)))</formula>
    </cfRule>
  </conditionalFormatting>
  <conditionalFormatting sqref="G47:G59">
    <cfRule type="expression" dxfId="129" priority="12">
      <formula>AND(B47=1,F47="S", NOT(ISBLANK(G47)))</formula>
    </cfRule>
  </conditionalFormatting>
  <conditionalFormatting sqref="G63:G81">
    <cfRule type="expression" dxfId="128" priority="11">
      <formula>AND(B63=1,F63="S", NOT(ISBLANK(G63)))</formula>
    </cfRule>
  </conditionalFormatting>
  <conditionalFormatting sqref="G87:G104">
    <cfRule type="expression" dxfId="127" priority="10">
      <formula>AND(B87=1,F87="S", NOT(ISBLANK(G87)))</formula>
    </cfRule>
  </conditionalFormatting>
  <conditionalFormatting sqref="G108:G120">
    <cfRule type="expression" dxfId="126" priority="9">
      <formula>AND(B108=1,F108="S", NOT(ISBLANK(G108)))</formula>
    </cfRule>
  </conditionalFormatting>
  <dataValidations count="3">
    <dataValidation type="list" allowBlank="1" showDropDown="1" showInputMessage="1" showErrorMessage="1" error="opção inválida!" sqref="F108 I108 F47 F11 F63 F87 I11 I63 I47 I87" xr:uid="{00000000-0002-0000-0100-000000000000}">
      <formula1>"s,n,S,N"</formula1>
    </dataValidation>
    <dataValidation type="list" allowBlank="1" showDropDown="1" showInputMessage="1" showErrorMessage="1" error="opção inválida!" sqref="F12:F29 F48:F59 F64:F81 F88:F104 F33:F41 F109:F121" xr:uid="{B5DCACA7-9442-4B24-B84C-C114BED0890A}">
      <formula1>"s,n,S,N,p,P"</formula1>
    </dataValidation>
    <dataValidation type="list" allowBlank="1" showDropDown="1" showInputMessage="1" showErrorMessage="1" error="opção inválida!" sqref="I33:I41 I12:I29 I48:I59 I64:I81 I88:I104 I109:I120" xr:uid="{F740D3AF-1F21-4EBD-A266-D944C4A05BCB}">
      <formula1>"s,n,p,S,N,P"</formula1>
    </dataValidation>
  </dataValidations>
  <pageMargins left="0.511811024" right="0.511811024" top="0.78740157499999996" bottom="0.78740157499999996" header="0.31496062000000002" footer="0.31496062000000002"/>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20E8B1F8-D4E1-46EE-ADCA-9EBB6520FCBC}">
            <x14:dataBar minLength="0" maxLength="100" gradient="0">
              <x14:cfvo type="num">
                <xm:f>0.1</xm:f>
              </x14:cfvo>
              <x14:cfvo type="num">
                <xm:f>1</xm:f>
              </x14:cfvo>
              <x14:negativeFillColor rgb="FFFF0000"/>
              <x14:axisColor rgb="FF000000"/>
            </x14:dataBar>
          </x14:cfRule>
          <xm:sqref>E3</xm:sqref>
        </x14:conditionalFormatting>
        <x14:conditionalFormatting xmlns:xm="http://schemas.microsoft.com/office/excel/2006/main">
          <x14:cfRule type="dataBar" id="{0B25E6ED-A21F-41C4-9A2A-7857A206231F}">
            <x14:dataBar minLength="0" maxLength="100" gradient="0">
              <x14:cfvo type="num">
                <xm:f>0.1</xm:f>
              </x14:cfvo>
              <x14:cfvo type="num">
                <xm:f>1</xm:f>
              </x14:cfvo>
              <x14:negativeFillColor rgb="FFFF0000"/>
              <x14:axisColor rgb="FF000000"/>
            </x14:dataBar>
          </x14:cfRule>
          <xm:sqref>E8</xm:sqref>
        </x14:conditionalFormatting>
        <x14:conditionalFormatting xmlns:xm="http://schemas.microsoft.com/office/excel/2006/main">
          <x14:cfRule type="dataBar" id="{64DA6EAA-DAE8-49A9-BA2D-A32DF946E027}">
            <x14:dataBar minLength="0" maxLength="100" gradient="0">
              <x14:cfvo type="num">
                <xm:f>0.1</xm:f>
              </x14:cfvo>
              <x14:cfvo type="num">
                <xm:f>1</xm:f>
              </x14:cfvo>
              <x14:negativeFillColor rgb="FFFF0000"/>
              <x14:axisColor rgb="FF000000"/>
            </x14:dataBar>
          </x14:cfRule>
          <xm:sqref>E44</xm:sqref>
        </x14:conditionalFormatting>
        <x14:conditionalFormatting xmlns:xm="http://schemas.microsoft.com/office/excel/2006/main">
          <x14:cfRule type="dataBar" id="{7C5BE242-95AA-4F25-A993-CB33D4E7DB48}">
            <x14:dataBar minLength="0" maxLength="100" gradient="0">
              <x14:cfvo type="num">
                <xm:f>0.1</xm:f>
              </x14:cfvo>
              <x14:cfvo type="num">
                <xm:f>1</xm:f>
              </x14:cfvo>
              <x14:negativeFillColor rgb="FFFF0000"/>
              <x14:axisColor rgb="FF000000"/>
            </x14:dataBar>
          </x14:cfRule>
          <xm:sqref>E84</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99"/>
  <sheetViews>
    <sheetView tabSelected="1" zoomScale="85" zoomScaleNormal="85" workbookViewId="0">
      <selection activeCell="E19" sqref="E19"/>
    </sheetView>
  </sheetViews>
  <sheetFormatPr defaultColWidth="8.90625" defaultRowHeight="21" x14ac:dyDescent="0.35"/>
  <cols>
    <col min="1" max="1" width="2.54296875" style="118" customWidth="1"/>
    <col min="2" max="2" width="2.1796875" style="118" customWidth="1"/>
    <col min="3" max="3" width="2.81640625" style="1" customWidth="1"/>
    <col min="4" max="4" width="3.54296875" style="196" customWidth="1"/>
    <col min="5" max="5" width="45.453125" style="197" customWidth="1"/>
    <col min="6" max="6" width="5.81640625" style="34" customWidth="1"/>
    <col min="7" max="7" width="35.08984375" style="198" customWidth="1"/>
    <col min="8" max="8" width="0.81640625" style="198" customWidth="1"/>
    <col min="9" max="9" width="5.81640625" style="34" customWidth="1"/>
    <col min="10" max="10" width="0.90625" style="198" customWidth="1"/>
    <col min="11" max="11" width="35.6328125" style="199" customWidth="1"/>
    <col min="12" max="12" width="2.1796875" style="194" customWidth="1"/>
    <col min="13" max="22" width="9.1796875" style="125"/>
    <col min="23" max="16384" width="8.90625" style="126"/>
  </cols>
  <sheetData>
    <row r="1" spans="1:12" ht="17.149999999999999" customHeight="1" x14ac:dyDescent="0.35">
      <c r="B1" s="200"/>
      <c r="C1" s="106"/>
      <c r="D1" s="201"/>
      <c r="E1" s="202" t="str">
        <f>Capa!A1</f>
        <v>LV v5</v>
      </c>
      <c r="F1" s="107"/>
      <c r="G1" s="121"/>
      <c r="H1" s="122"/>
      <c r="I1" s="35"/>
      <c r="J1" s="123"/>
      <c r="K1" s="124"/>
      <c r="L1" s="203"/>
    </row>
    <row r="2" spans="1:12" ht="18" customHeight="1" x14ac:dyDescent="0.35">
      <c r="C2" s="8" t="s">
        <v>296</v>
      </c>
      <c r="D2" s="8" t="s">
        <v>297</v>
      </c>
      <c r="E2" s="274" t="str">
        <f>"PGs: "&amp;SUMIFS($B$1:$B$230,$A$1:$A$230,"="&amp;A4&amp;"??",$D$1:$D$230,"=PG",B$1:B$230,"&gt;0")&amp;"  LV: "&amp;SUMIFS($B$1:$B$230,$A$1:$A$230,"="&amp;A4&amp;"??",$D$1:$D$230,"&lt;&gt;PG",B$1:B$230,"&gt;0")</f>
        <v>PGs: 7  LV: 13</v>
      </c>
      <c r="F2" s="267" t="s">
        <v>903</v>
      </c>
      <c r="G2" s="78" t="s">
        <v>912</v>
      </c>
      <c r="H2" s="123"/>
      <c r="I2" s="43" t="s">
        <v>913</v>
      </c>
      <c r="J2" s="123"/>
      <c r="K2" s="77" t="s">
        <v>318</v>
      </c>
      <c r="L2" s="127"/>
    </row>
    <row r="3" spans="1:12" ht="18" customHeight="1" x14ac:dyDescent="0.35">
      <c r="A3" s="118" t="s">
        <v>917</v>
      </c>
      <c r="C3" s="65"/>
      <c r="D3" s="66"/>
      <c r="E3" s="73">
        <f>IF(SUMIFS($B$1:$B$230,$A$1:$A$230,"="&amp;A4&amp;"??",B$1:B$230,"&gt;0")&lt;=0,0,COUNTIFS($F$1:$F$230,"*",$A$1:$A$230,"="&amp;A4&amp;"??",B$1:B$230,"&gt;0")/SUMIFS($B$1:$B$230,$A$1:$A$230,"="&amp;A4&amp;"??",B$1:B$230,"&gt;0"))</f>
        <v>0</v>
      </c>
      <c r="F3" s="68"/>
      <c r="G3" s="76"/>
      <c r="H3" s="128"/>
      <c r="I3" s="43"/>
      <c r="J3" s="128"/>
      <c r="K3" s="77"/>
      <c r="L3" s="129"/>
    </row>
    <row r="4" spans="1:12" ht="15.5" x14ac:dyDescent="0.35">
      <c r="A4" s="118" t="s">
        <v>917</v>
      </c>
      <c r="B4" s="7"/>
      <c r="C4" s="11" t="str">
        <f>IF(ISBLANK(D4),"",IF(ISERR(SEARCH(D4&amp;"\","&lt;B&gt;\&lt;1&gt;\&lt;2&gt;\&lt;3&gt;\")),IF(AND(NOT(ISBLANK(C2)),C2&lt;=3),C2,""),
IF(SEARCH(D4&amp;"\","&lt;B&gt;\&lt;1&gt;\&lt;2&gt;\&lt;3&gt;\")=1,0,IF(SEARCH(D4&amp;"\","&lt;B&gt;\&lt;1&gt;\&lt;2&gt;\&lt;3&gt;\")=5,1,IF(SEARCH(D4&amp;"\","&lt;B&gt;\&lt;1&gt;\&lt;2&gt;\&lt;3&gt;\")=9,2,IF(SEARCH(D4&amp;"\","&lt;B&gt;\&lt;1&gt;\&lt;2&gt;\&lt;3&gt;\")=13,3,""))))))</f>
        <v/>
      </c>
      <c r="D4" s="130"/>
      <c r="E4" s="131" t="s">
        <v>51</v>
      </c>
      <c r="F4" s="269">
        <f>IF(COUNTIFS($A$1:$A$230,"="&amp;A4&amp;"??",$B$1:$B$230,"&gt;0",$D$1:$D$230,"&gt;0")&gt;0,(COUNTIFS($A$1:$A$230,"="&amp;A4&amp;"??",$B$1:$B$230,"&gt;0",$D$1:$D$230,"&gt;0",F$1:F$230,"=S")+COUNTIFS($A$1:$A$230,"="&amp;A4&amp;"??",$B$1:$B$230,"&gt;0",$D$1:$D$230,"&gt;0",$F$1:$F$230,"=P")+COUNTIFS($A$1:$A$230,"="&amp;A4&amp;"??",$B$1:$B$230,"&gt;0",$D$1:$D$230,"&gt;0",F$1:F$230,"=N"))/COUNTIFS($A$1:$A$230,"="&amp;A4&amp;"??",$B$1:$B$230,"&gt;0",$D$1:$D$230,"&gt;0"),0)</f>
        <v>0</v>
      </c>
      <c r="G4" s="132"/>
      <c r="H4" s="133"/>
      <c r="I4" s="269">
        <f>IF(COUNTIFS($A$1:$A$230,"="&amp;A4&amp;"??",$B$1:$B$230,"&gt;0",$D$1:$D$230,"&gt;0")&gt;0,
        (COUNTIFS($A$1:$A$230,"="&amp;A4&amp;"??",$B$1:$B$230,"&gt;0",$D$1:$D$230,"&gt;0",F$1:F$230,"=S",I$1:I$230,"") +
         (COUNTIFS($A$1:$A$230,"="&amp;A4&amp;"??",$B$1:$B$230,"&gt;0",$D$1:$D$230,"&gt;0",$F$1:$F$230,"=P",I$1:I$230,"")/2) +
         COUNTIFS($A$1:$A$230,"="&amp;A4&amp;"??",$B$1:$B$230,"&gt;0",$D$1:$D$230,"&gt;0",I$1:I$230,"=S") +
         (COUNTIFS($A$1:$A$230,"="&amp;A4&amp;"??",$B$1:$B$230,"&gt;0",$D$1:$D$230,"&gt;0",I$1:I$230,"=P")/2)
         )/COUNTIFS($A$1:$A$230,"="&amp;A4&amp;"??",$B$1:$B$230,"&gt;0",$D$1:$D$230,"&gt;0"),0)</f>
        <v>0</v>
      </c>
      <c r="J4" s="133"/>
      <c r="K4" s="134"/>
      <c r="L4" s="205"/>
    </row>
    <row r="5" spans="1:12" ht="39" x14ac:dyDescent="0.35">
      <c r="A5" s="118" t="s">
        <v>917</v>
      </c>
      <c r="B5" s="7"/>
      <c r="C5" s="16" t="str">
        <f>IF(ISBLANK(D5),"",IF(ISERR(SEARCH(D5&amp;"\","&lt;B&gt;\&lt;1&gt;\&lt;2&gt;\&lt;3&gt;\")),IF(AND(NOT(ISBLANK(C4)),C4&lt;=3),C4,""),
IF(SEARCH(D5&amp;"\","&lt;B&gt;\&lt;1&gt;\&lt;2&gt;\&lt;3&gt;\")=1,0,IF(SEARCH(D5&amp;"\","&lt;B&gt;\&lt;1&gt;\&lt;2&gt;\&lt;3&gt;\")=5,1,IF(SEARCH(D5&amp;"\","&lt;B&gt;\&lt;1&gt;\&lt;2&gt;\&lt;3&gt;\")=9,2,IF(SEARCH(D5&amp;"\","&lt;B&gt;\&lt;1&gt;\&lt;2&gt;\&lt;3&gt;\")=13,3,""))))))</f>
        <v/>
      </c>
      <c r="D5" s="135"/>
      <c r="E5" s="206" t="s">
        <v>376</v>
      </c>
      <c r="F5" s="220"/>
      <c r="G5" s="220"/>
      <c r="H5" s="175"/>
      <c r="I5" s="220"/>
      <c r="J5" s="175"/>
      <c r="K5" s="137"/>
      <c r="L5" s="207"/>
    </row>
    <row r="6" spans="1:12" ht="9.5" customHeight="1" x14ac:dyDescent="0.35">
      <c r="B6" s="7"/>
      <c r="C6" s="89" t="str">
        <f>IF(ISBLANK(D6),"",IF(ISERR(SEARCH(D6&amp;"\","&lt;B&gt;\&lt;1&gt;\&lt;2&gt;\&lt;3&gt;\")),IF(AND(NOT(ISBLANK(C5)),C5&lt;=3),C5,""),
IF(SEARCH(D6&amp;"\","&lt;B&gt;\&lt;1&gt;\&lt;2&gt;\&lt;3&gt;\")=1,0,IF(SEARCH(D6&amp;"\","&lt;B&gt;\&lt;1&gt;\&lt;2&gt;\&lt;3&gt;\")=5,1,IF(SEARCH(D6&amp;"\","&lt;B&gt;\&lt;1&gt;\&lt;2&gt;\&lt;3&gt;\")=9,2,IF(SEARCH(D6&amp;"\","&lt;B&gt;\&lt;1&gt;\&lt;2&gt;\&lt;3&gt;\")=13,3,""))))))</f>
        <v/>
      </c>
      <c r="D6" s="140"/>
      <c r="E6" s="141"/>
      <c r="F6" s="91"/>
      <c r="G6" s="142"/>
      <c r="H6" s="142"/>
      <c r="I6" s="91"/>
      <c r="J6" s="142"/>
      <c r="K6" s="143"/>
      <c r="L6" s="170"/>
    </row>
    <row r="7" spans="1:12" ht="26.15" customHeight="1" x14ac:dyDescent="0.35">
      <c r="A7" s="118" t="s">
        <v>918</v>
      </c>
      <c r="B7" s="7"/>
      <c r="C7" s="44" t="str">
        <f>IF(ISBLANK(D7),"",IF(ISERR(SEARCH(D7&amp;"\","&lt;B&gt;\&lt;1&gt;\&lt;2&gt;\&lt;3&gt;\")),IF(AND(NOT(ISBLANK(C6)),C6&lt;=3),C6,""),
IF(SEARCH(D7&amp;"\","&lt;B&gt;\&lt;1&gt;\&lt;2&gt;\&lt;3&gt;\")=1,0,IF(SEARCH(D7&amp;"\","&lt;B&gt;\&lt;1&gt;\&lt;2&gt;\&lt;3&gt;\")=5,1,IF(SEARCH(D7&amp;"\","&lt;B&gt;\&lt;1&gt;\&lt;2&gt;\&lt;3&gt;\")=9,2,IF(SEARCH(D7&amp;"\","&lt;B&gt;\&lt;1&gt;\&lt;2&gt;\&lt;3&gt;\")=13,3,""))))))</f>
        <v/>
      </c>
      <c r="D7" s="15"/>
      <c r="E7" s="182" t="s">
        <v>919</v>
      </c>
      <c r="F7" s="268">
        <f>IF(COUNTIFS($A$1:$A$230,"="&amp;A7&amp;"?",$B$1:$B$230,"&gt;0",$D$1:$D$230,"&gt;0")&gt;0,(COUNTIFS($A$1:$A$230,"="&amp;A7&amp;"?",$B$1:$B$230,"&gt;0",$D$1:$D$230,"&gt;0",F$1:F$230,"=S")+COUNTIFS($A$1:$A$230,"="&amp;A7&amp;"?",$B$1:$B$230,"&gt;0",$D$1:$D$230,"&gt;0",$F$1:$F$230,"=P")+COUNTIFS($A$1:$A$230,"="&amp;A7&amp;"?",$B$1:$B$230,"&gt;0",$D$1:$D$230,"&gt;0",F$1:F$230,"=N"))/COUNTIFS($A$1:$A$230,"="&amp;A7&amp;"?",$B$1:$B$230,"&gt;0",$D$1:$D$230,"&gt;0"),0)</f>
        <v>0</v>
      </c>
      <c r="G7" s="146"/>
      <c r="H7" s="146"/>
      <c r="I7" s="268">
        <f>IF(COUNTIFS($A$1:$A$230,"="&amp;A7&amp;"?",$B$1:$B$230,"&gt;0",$D$1:$D$230,"&gt;0")&gt;0,
        (COUNTIFS($A$1:$A$230,"="&amp;A7&amp;"?",$B$1:$B$230,"&gt;0",$D$1:$D$230,"&gt;0",F$1:F$230,"=S",I$1:I$230,"") +
         (COUNTIFS($A$1:$A$230,"="&amp;A7&amp;"?",$B$1:$B$230,"&gt;0",$D$1:$D$230,"&gt;0",$F$1:$F$230,"=P",I$1:I$230,"")/2) +
         COUNTIFS($A$1:$A$230,"="&amp;A7&amp;"?",$B$1:$B$230,"&gt;0",$D$1:$D$230,"&gt;0",I$1:I$230,"=S") +
         (COUNTIFS($A$1:$A$230,"="&amp;A7&amp;"?",$B$1:$B$230,"&gt;0",$D$1:$D$230,"&gt;0",I$1:I$230,"=P")/2)
         )/COUNTIFS($A$1:$A$230,"="&amp;A7&amp;"?",$B$1:$B$230,"&gt;0",$D$1:$D$230,"&gt;0"),0)</f>
        <v>0</v>
      </c>
      <c r="J7" s="146"/>
      <c r="K7" s="147"/>
      <c r="L7" s="146"/>
    </row>
    <row r="8" spans="1:12" ht="15.5" customHeight="1" x14ac:dyDescent="0.35">
      <c r="A8" s="118" t="s">
        <v>918</v>
      </c>
      <c r="B8" s="7"/>
      <c r="C8" s="82" t="str">
        <f t="shared" ref="C8:C28" si="0">IF(ISBLANK(D8),"",IF(ISERR(SEARCH(D8&amp;"\","&lt;B&gt;\&lt;1&gt;\&lt;2&gt;\&lt;3&gt;\")),IF(AND(NOT(ISBLANK(C7)),C7&lt;=3),C7,""),
IF(SEARCH(D8&amp;"\","&lt;B&gt;\&lt;1&gt;\&lt;2&gt;\&lt;3&gt;\")=1,0,IF(SEARCH(D8&amp;"\","&lt;B&gt;\&lt;1&gt;\&lt;2&gt;\&lt;3&gt;\")=5,1,IF(SEARCH(D8&amp;"\","&lt;B&gt;\&lt;1&gt;\&lt;2&gt;\&lt;3&gt;\")=9,2,IF(SEARCH(D8&amp;"\","&lt;B&gt;\&lt;1&gt;\&lt;2&gt;\&lt;3&gt;\")=13,3,""))))))</f>
        <v/>
      </c>
      <c r="D8" s="83"/>
      <c r="E8" s="73">
        <f>IF(SUMIFS($B$1:$B$230,$A$1:$A$230,"="&amp;A7&amp;"?",B$1:B$230,"&gt;0")&lt;=0,0,COUNTIFS($F$1:$F$230,"*",$A$1:$A$230,"="&amp;A7&amp;"?",B$1:B$230,"&gt;0")/SUMIFS($B$1:$B$230,$A$1:$A$230,"="&amp;A7&amp;"?",B$1:B$230,"&gt;0"))</f>
        <v>0</v>
      </c>
      <c r="F8" s="81"/>
      <c r="G8" s="149"/>
      <c r="H8" s="149"/>
      <c r="I8" s="86"/>
      <c r="J8" s="150"/>
      <c r="K8" s="149"/>
      <c r="L8" s="150"/>
    </row>
    <row r="9" spans="1:12" x14ac:dyDescent="0.35">
      <c r="A9" s="118" t="s">
        <v>921</v>
      </c>
      <c r="B9" s="7" t="str">
        <f>IF(  AND(ISNUMBER(C9),OR(ISNUMBER(D9),D9="PG")),IF(IF(Capa!$B$6="B",0,Capa!$B$6)&gt;=C9,1,0),"")</f>
        <v/>
      </c>
      <c r="C9" s="11" t="str">
        <f t="shared" si="0"/>
        <v/>
      </c>
      <c r="D9" s="15"/>
      <c r="E9" s="182" t="s">
        <v>52</v>
      </c>
      <c r="F9" s="25"/>
      <c r="G9" s="152"/>
      <c r="H9" s="153"/>
      <c r="I9" s="37"/>
      <c r="J9" s="132"/>
      <c r="K9" s="152"/>
      <c r="L9" s="270">
        <f>IF(COUNTIFS($A$1:$A$230,"="&amp;$A9,$B$1:$B$230,"&gt;0",$D$1:$D$230,"&gt;0")&gt;0,
        (COUNTIFS($A$1:$A$230,"="&amp;$A9,$B$1:$B$230,"&gt;0",$D$1:$D$230,"&gt;0",F$1:F$230,"=S",I$1:I$230,"") +
         (COUNTIFS($A$1:$A$230,"="&amp;$A9,$B$1:$B$230,"&gt;0",$D$1:$D$230,"&gt;0",$F$1:$F$230,"=P",I$1:I$230,"")/2) +
         COUNTIFS($A$1:$A$230,"="&amp;$A9,$B$1:$B$230,"&gt;0",$D$1:$D$230,"&gt;0",I$1:I$230,"=S") +
         (COUNTIFS($A$1:$A$230,"="&amp;$A9,$B$1:$B$230,"&gt;0",$D$1:$D$230,"&gt;0",I$1:I$230,"=P")/2)
         )/COUNTIFS($A$1:$A$230,"="&amp;$A9,$B$1:$B$230,"&gt;0",$D$1:$D$230,"&gt;0"),"")</f>
        <v>0</v>
      </c>
    </row>
    <row r="10" spans="1:12" ht="5.4" customHeight="1" x14ac:dyDescent="0.35">
      <c r="A10" s="118" t="s">
        <v>921</v>
      </c>
      <c r="B10" s="7" t="str">
        <f>IF(  AND(ISNUMBER(C10),OR(ISNUMBER(D10),D10="PG")),IF(IF(Capa!$B$6="B",0,Capa!$B$6)&gt;=C10,1,0),"")</f>
        <v/>
      </c>
      <c r="C10" s="18">
        <f t="shared" si="0"/>
        <v>0</v>
      </c>
      <c r="D10" s="19" t="s">
        <v>4</v>
      </c>
      <c r="E10" s="179"/>
      <c r="F10" s="29"/>
      <c r="G10" s="128"/>
      <c r="H10" s="157"/>
      <c r="I10" s="27"/>
      <c r="J10" s="157"/>
      <c r="K10" s="180"/>
      <c r="L10" s="163"/>
    </row>
    <row r="11" spans="1:12" ht="91" x14ac:dyDescent="0.35">
      <c r="A11" s="118" t="s">
        <v>921</v>
      </c>
      <c r="B11" s="7">
        <f>IF(  AND(ISNUMBER(C11),OR(ISNUMBER(D11),D11="PG")),IF(IF(Capa!$B$6="B",0,Capa!$B$6)&gt;=C11,1,0),"")</f>
        <v>1</v>
      </c>
      <c r="C11" s="6">
        <f t="shared" si="0"/>
        <v>0</v>
      </c>
      <c r="D11" s="5" t="s">
        <v>295</v>
      </c>
      <c r="E11" s="159" t="s">
        <v>598</v>
      </c>
      <c r="F11" s="26"/>
      <c r="G11" s="160"/>
      <c r="H11" s="161"/>
      <c r="I11" s="32"/>
      <c r="J11" s="157"/>
      <c r="K11" s="162"/>
      <c r="L11" s="163"/>
    </row>
    <row r="12" spans="1:12" ht="29" x14ac:dyDescent="0.35">
      <c r="A12" s="118" t="s">
        <v>921</v>
      </c>
      <c r="B12" s="7">
        <f>IF(  AND(ISNUMBER(C12),OR(ISNUMBER(D12),D12="PG")),IF(IF(Capa!$B$6="B",0,Capa!$B$6)&gt;=C12,1,0),"")</f>
        <v>1</v>
      </c>
      <c r="C12" s="6">
        <f t="shared" si="0"/>
        <v>0</v>
      </c>
      <c r="D12" s="5">
        <v>70</v>
      </c>
      <c r="E12" s="164" t="s">
        <v>377</v>
      </c>
      <c r="F12" s="26"/>
      <c r="G12" s="160"/>
      <c r="H12" s="161"/>
      <c r="I12" s="32"/>
      <c r="J12" s="157"/>
      <c r="K12" s="162"/>
      <c r="L12" s="158"/>
    </row>
    <row r="13" spans="1:12" ht="72.5" x14ac:dyDescent="0.35">
      <c r="A13" s="118" t="s">
        <v>921</v>
      </c>
      <c r="B13" s="7">
        <f>IF(  AND(ISNUMBER(C13),OR(ISNUMBER(D13),D13="PG")),IF(IF(Capa!$B$6="B",0,Capa!$B$6)&gt;=C13,1,0),"")</f>
        <v>1</v>
      </c>
      <c r="C13" s="6">
        <f t="shared" si="0"/>
        <v>0</v>
      </c>
      <c r="D13" s="5">
        <v>71</v>
      </c>
      <c r="E13" s="164" t="s">
        <v>599</v>
      </c>
      <c r="F13" s="26"/>
      <c r="G13" s="160"/>
      <c r="H13" s="161"/>
      <c r="I13" s="32"/>
      <c r="J13" s="157"/>
      <c r="K13" s="162"/>
      <c r="L13" s="158"/>
    </row>
    <row r="14" spans="1:12" ht="8.4" customHeight="1" x14ac:dyDescent="0.35">
      <c r="A14" s="118" t="s">
        <v>921</v>
      </c>
      <c r="B14" s="7" t="str">
        <f>IF(  AND(ISNUMBER(C14),OR(ISNUMBER(D14),D14="PG")),IF(IF(Capa!$B$6="B",0,Capa!$B$6)&gt;=C14,1,0),"")</f>
        <v/>
      </c>
      <c r="C14" s="6">
        <f t="shared" si="0"/>
        <v>1</v>
      </c>
      <c r="D14" s="5" t="s">
        <v>6</v>
      </c>
      <c r="E14" s="164"/>
      <c r="F14" s="26"/>
      <c r="G14" s="160"/>
      <c r="H14" s="161"/>
      <c r="I14" s="32"/>
      <c r="J14" s="157"/>
      <c r="K14" s="162"/>
      <c r="L14" s="158"/>
    </row>
    <row r="15" spans="1:12" ht="29" x14ac:dyDescent="0.35">
      <c r="A15" s="118" t="s">
        <v>921</v>
      </c>
      <c r="B15" s="7">
        <f>IF(  AND(ISNUMBER(C15),OR(ISNUMBER(D15),D15="PG")),IF(IF(Capa!$B$6="B",0,Capa!$B$6)&gt;=C15,1,0),"")</f>
        <v>0</v>
      </c>
      <c r="C15" s="6">
        <f t="shared" si="0"/>
        <v>1</v>
      </c>
      <c r="D15" s="5">
        <v>72</v>
      </c>
      <c r="E15" s="164" t="s">
        <v>600</v>
      </c>
      <c r="F15" s="26"/>
      <c r="G15" s="160"/>
      <c r="H15" s="161"/>
      <c r="I15" s="32"/>
      <c r="J15" s="157"/>
      <c r="K15" s="162"/>
      <c r="L15" s="158"/>
    </row>
    <row r="16" spans="1:12" ht="10.25" customHeight="1" x14ac:dyDescent="0.35">
      <c r="A16" s="118" t="s">
        <v>921</v>
      </c>
      <c r="B16" s="7" t="str">
        <f>IF(  AND(ISNUMBER(C16),OR(ISNUMBER(D16),D16="PG")),IF(IF(Capa!$B$6="B",0,Capa!$B$6)&gt;=C16,1,0),"")</f>
        <v/>
      </c>
      <c r="C16" s="6">
        <f t="shared" si="0"/>
        <v>2</v>
      </c>
      <c r="D16" s="5" t="s">
        <v>9</v>
      </c>
      <c r="E16" s="164"/>
      <c r="F16" s="26"/>
      <c r="G16" s="160"/>
      <c r="H16" s="161"/>
      <c r="I16" s="32"/>
      <c r="J16" s="157"/>
      <c r="K16" s="162"/>
      <c r="L16" s="158"/>
    </row>
    <row r="17" spans="1:12" ht="43.5" x14ac:dyDescent="0.35">
      <c r="A17" s="118" t="s">
        <v>921</v>
      </c>
      <c r="B17" s="7">
        <f>IF(  AND(ISNUMBER(C17),OR(ISNUMBER(D17),D17="PG")),IF(IF(Capa!$B$6="B",0,Capa!$B$6)&gt;=C17,1,0),"")</f>
        <v>0</v>
      </c>
      <c r="C17" s="6">
        <f t="shared" si="0"/>
        <v>2</v>
      </c>
      <c r="D17" s="5">
        <v>73</v>
      </c>
      <c r="E17" s="164" t="s">
        <v>1008</v>
      </c>
      <c r="F17" s="26"/>
      <c r="G17" s="160"/>
      <c r="H17" s="161"/>
      <c r="I17" s="32"/>
      <c r="J17" s="157"/>
      <c r="K17" s="162"/>
      <c r="L17" s="158"/>
    </row>
    <row r="18" spans="1:12" ht="43.5" x14ac:dyDescent="0.35">
      <c r="A18" s="118" t="s">
        <v>921</v>
      </c>
      <c r="B18" s="7">
        <f>IF(  AND(ISNUMBER(C18),OR(ISNUMBER(D18),D18="PG")),IF(IF(Capa!$B$6="B",0,Capa!$B$6)&gt;=C18,1,0),"")</f>
        <v>0</v>
      </c>
      <c r="C18" s="6">
        <f t="shared" si="0"/>
        <v>2</v>
      </c>
      <c r="D18" s="5">
        <v>74</v>
      </c>
      <c r="E18" s="164" t="s">
        <v>53</v>
      </c>
      <c r="F18" s="26"/>
      <c r="G18" s="160"/>
      <c r="H18" s="161"/>
      <c r="I18" s="32"/>
      <c r="J18" s="157"/>
      <c r="K18" s="162"/>
      <c r="L18" s="158"/>
    </row>
    <row r="19" spans="1:12" ht="58" x14ac:dyDescent="0.35">
      <c r="A19" s="118" t="s">
        <v>921</v>
      </c>
      <c r="B19" s="7">
        <f>IF(  AND(ISNUMBER(C19),OR(ISNUMBER(D19),D19="PG")),IF(IF(Capa!$B$6="B",0,Capa!$B$6)&gt;=C19,1,0),"")</f>
        <v>0</v>
      </c>
      <c r="C19" s="6">
        <f t="shared" si="0"/>
        <v>2</v>
      </c>
      <c r="D19" s="5">
        <v>75</v>
      </c>
      <c r="E19" s="164" t="s">
        <v>601</v>
      </c>
      <c r="F19" s="26"/>
      <c r="G19" s="160"/>
      <c r="H19" s="161"/>
      <c r="I19" s="32"/>
      <c r="J19" s="157"/>
      <c r="K19" s="162"/>
      <c r="L19" s="158"/>
    </row>
    <row r="20" spans="1:12" ht="6.65" customHeight="1" x14ac:dyDescent="0.35">
      <c r="A20" s="118" t="s">
        <v>921</v>
      </c>
      <c r="B20" s="7" t="str">
        <f>IF(  AND(ISNUMBER(C20),OR(ISNUMBER(D20),D20="PG")),IF(IF(Capa!$B$6="B",0,Capa!$B$6)&gt;=C20,1,0),"")</f>
        <v/>
      </c>
      <c r="C20" s="6">
        <f t="shared" si="0"/>
        <v>3</v>
      </c>
      <c r="D20" s="5" t="s">
        <v>11</v>
      </c>
      <c r="E20" s="164"/>
      <c r="F20" s="26"/>
      <c r="G20" s="160"/>
      <c r="H20" s="161"/>
      <c r="I20" s="32"/>
      <c r="J20" s="157"/>
      <c r="K20" s="162"/>
      <c r="L20" s="158"/>
    </row>
    <row r="21" spans="1:12" ht="43.5" x14ac:dyDescent="0.35">
      <c r="A21" s="118" t="s">
        <v>921</v>
      </c>
      <c r="B21" s="7">
        <f>IF(  AND(ISNUMBER(C21),OR(ISNUMBER(D21),D21="PG")),IF(IF(Capa!$B$6="B",0,Capa!$B$6)&gt;=C21,1,0),"")</f>
        <v>0</v>
      </c>
      <c r="C21" s="6">
        <f t="shared" si="0"/>
        <v>3</v>
      </c>
      <c r="D21" s="5">
        <v>76</v>
      </c>
      <c r="E21" s="164" t="s">
        <v>378</v>
      </c>
      <c r="F21" s="26"/>
      <c r="G21" s="160"/>
      <c r="H21" s="161"/>
      <c r="I21" s="32"/>
      <c r="J21" s="157"/>
      <c r="K21" s="162"/>
      <c r="L21" s="158"/>
    </row>
    <row r="22" spans="1:12" ht="43.5" x14ac:dyDescent="0.35">
      <c r="A22" s="118" t="s">
        <v>921</v>
      </c>
      <c r="B22" s="7">
        <f>IF(  AND(ISNUMBER(C22),OR(ISNUMBER(D22),D22="PG")),IF(IF(Capa!$B$6="B",0,Capa!$B$6)&gt;=C22,1,0),"")</f>
        <v>0</v>
      </c>
      <c r="C22" s="6">
        <f t="shared" si="0"/>
        <v>3</v>
      </c>
      <c r="D22" s="5">
        <v>77</v>
      </c>
      <c r="E22" s="164" t="s">
        <v>602</v>
      </c>
      <c r="F22" s="26"/>
      <c r="G22" s="160"/>
      <c r="H22" s="161"/>
      <c r="I22" s="32"/>
      <c r="J22" s="157"/>
      <c r="K22" s="162"/>
      <c r="L22" s="158"/>
    </row>
    <row r="23" spans="1:12" ht="11.75" customHeight="1" x14ac:dyDescent="0.35">
      <c r="B23" s="7" t="str">
        <f>IF(  AND(ISNUMBER(C23),OR(ISNUMBER(D23),D23="PG")),IF(IF(Capa!$B$6="B",0,Capa!$B$6)&gt;=C23,1,0),"")</f>
        <v/>
      </c>
      <c r="C23" s="6" t="str">
        <f t="shared" si="0"/>
        <v/>
      </c>
      <c r="D23" s="5"/>
      <c r="E23" s="208"/>
      <c r="F23" s="30"/>
      <c r="G23" s="172"/>
      <c r="H23" s="157"/>
      <c r="I23" s="30"/>
      <c r="J23" s="157"/>
      <c r="K23" s="209"/>
      <c r="L23" s="158"/>
    </row>
    <row r="24" spans="1:12" x14ac:dyDescent="0.35">
      <c r="A24" s="118" t="s">
        <v>922</v>
      </c>
      <c r="B24" s="7" t="str">
        <f>IF(  AND(ISNUMBER(C24),OR(ISNUMBER(D24),D24="PG")),IF(IF(Capa!$B$6="B",0,Capa!$B$6)&gt;=C24,1,0),"")</f>
        <v/>
      </c>
      <c r="C24" s="11" t="str">
        <f t="shared" si="0"/>
        <v/>
      </c>
      <c r="D24" s="15"/>
      <c r="E24" s="182" t="s">
        <v>54</v>
      </c>
      <c r="F24" s="24"/>
      <c r="G24" s="132"/>
      <c r="H24" s="132"/>
      <c r="I24" s="24"/>
      <c r="J24" s="132"/>
      <c r="K24" s="183"/>
      <c r="L24" s="270">
        <f>IF(COUNTIFS($A$1:$A$230,"="&amp;$A24,$B$1:$B$230,"&gt;0",$D$1:$D$230,"&gt;0")&gt;0,
        (COUNTIFS($A$1:$A$230,"="&amp;$A24,$B$1:$B$230,"&gt;0",$D$1:$D$230,"&gt;0",F$1:F$230,"=S",I$1:I$230,"") +
         (COUNTIFS($A$1:$A$230,"="&amp;$A24,$B$1:$B$230,"&gt;0",$D$1:$D$230,"&gt;0",$F$1:$F$230,"=P",I$1:I$230,"")/2) +
         COUNTIFS($A$1:$A$230,"="&amp;$A24,$B$1:$B$230,"&gt;0",$D$1:$D$230,"&gt;0",I$1:I$230,"=S") +
         (COUNTIFS($A$1:$A$230,"="&amp;$A24,$B$1:$B$230,"&gt;0",$D$1:$D$230,"&gt;0",I$1:I$230,"=P")/2)
         )/COUNTIFS($A$1:$A$230,"="&amp;$A24,$B$1:$B$230,"&gt;0",$D$1:$D$230,"&gt;0"),"")</f>
        <v>0</v>
      </c>
    </row>
    <row r="25" spans="1:12" ht="4.75" customHeight="1" x14ac:dyDescent="0.35">
      <c r="A25" s="118" t="s">
        <v>922</v>
      </c>
      <c r="B25" s="7" t="str">
        <f>IF(  AND(ISNUMBER(C25),OR(ISNUMBER(D25),D25="PG")),IF(IF(Capa!$B$6="B",0,Capa!$B$6)&gt;=C25,1,0),"")</f>
        <v/>
      </c>
      <c r="C25" s="6">
        <f t="shared" si="0"/>
        <v>0</v>
      </c>
      <c r="D25" s="5" t="s">
        <v>4</v>
      </c>
      <c r="E25" s="179"/>
      <c r="F25" s="29"/>
      <c r="G25" s="128"/>
      <c r="H25" s="157"/>
      <c r="I25" s="27"/>
      <c r="J25" s="157"/>
      <c r="K25" s="180"/>
      <c r="L25" s="163"/>
    </row>
    <row r="26" spans="1:12" ht="65" x14ac:dyDescent="0.35">
      <c r="A26" s="118" t="s">
        <v>922</v>
      </c>
      <c r="B26" s="7">
        <f>IF(  AND(ISNUMBER(C26),OR(ISNUMBER(D26),D26="PG")),IF(IF(Capa!$B$6="B",0,Capa!$B$6)&gt;=C26,1,0),"")</f>
        <v>1</v>
      </c>
      <c r="C26" s="6">
        <f t="shared" si="0"/>
        <v>0</v>
      </c>
      <c r="D26" s="5" t="s">
        <v>295</v>
      </c>
      <c r="E26" s="159" t="s">
        <v>603</v>
      </c>
      <c r="F26" s="26"/>
      <c r="G26" s="160"/>
      <c r="H26" s="161"/>
      <c r="I26" s="32"/>
      <c r="J26" s="157"/>
      <c r="K26" s="162"/>
      <c r="L26" s="163"/>
    </row>
    <row r="27" spans="1:12" ht="29" x14ac:dyDescent="0.35">
      <c r="A27" s="118" t="s">
        <v>922</v>
      </c>
      <c r="B27" s="7">
        <f>IF(  AND(ISNUMBER(C27),OR(ISNUMBER(D27),D27="PG")),IF(IF(Capa!$B$6="B",0,Capa!$B$6)&gt;=C27,1,0),"")</f>
        <v>1</v>
      </c>
      <c r="C27" s="6">
        <f t="shared" si="0"/>
        <v>0</v>
      </c>
      <c r="D27" s="5">
        <v>78</v>
      </c>
      <c r="E27" s="164" t="s">
        <v>379</v>
      </c>
      <c r="F27" s="26"/>
      <c r="G27" s="160"/>
      <c r="H27" s="161"/>
      <c r="I27" s="32"/>
      <c r="J27" s="157"/>
      <c r="K27" s="162"/>
      <c r="L27" s="158"/>
    </row>
    <row r="28" spans="1:12" ht="7.25" customHeight="1" x14ac:dyDescent="0.35">
      <c r="A28" s="118" t="s">
        <v>922</v>
      </c>
      <c r="B28" s="7" t="str">
        <f>IF(  AND(ISNUMBER(C28),OR(ISNUMBER(D28),D28="PG")),IF(IF(Capa!$B$6="B",0,Capa!$B$6)&gt;=C28,1,0),"")</f>
        <v/>
      </c>
      <c r="C28" s="6">
        <f t="shared" si="0"/>
        <v>1</v>
      </c>
      <c r="D28" s="5" t="s">
        <v>6</v>
      </c>
      <c r="E28" s="164"/>
      <c r="F28" s="26"/>
      <c r="G28" s="160"/>
      <c r="H28" s="161"/>
      <c r="I28" s="32"/>
      <c r="J28" s="157"/>
      <c r="K28" s="162"/>
      <c r="L28" s="158"/>
    </row>
    <row r="29" spans="1:12" ht="58" x14ac:dyDescent="0.35">
      <c r="A29" s="118" t="s">
        <v>922</v>
      </c>
      <c r="B29" s="7">
        <f>IF(  AND(ISNUMBER(C29),OR(ISNUMBER(D29),D29="PG")),IF(IF(Capa!$B$6="B",0,Capa!$B$6)&gt;=C29,1,0),"")</f>
        <v>0</v>
      </c>
      <c r="C29" s="6">
        <f t="shared" ref="C29:C91" si="1">IF(ISBLANK(D29),"",IF(ISERR(SEARCH(D29&amp;"\","&lt;B&gt;\&lt;1&gt;\&lt;2&gt;\&lt;3&gt;\")),IF(AND(NOT(ISBLANK(C28)),C28&lt;=3),C28,""),
IF(SEARCH(D29&amp;"\","&lt;B&gt;\&lt;1&gt;\&lt;2&gt;\&lt;3&gt;\")=1,0,IF(SEARCH(D29&amp;"\","&lt;B&gt;\&lt;1&gt;\&lt;2&gt;\&lt;3&gt;\")=5,1,IF(SEARCH(D29&amp;"\","&lt;B&gt;\&lt;1&gt;\&lt;2&gt;\&lt;3&gt;\")=9,2,IF(SEARCH(D29&amp;"\","&lt;B&gt;\&lt;1&gt;\&lt;2&gt;\&lt;3&gt;\")=13,3,""))))))</f>
        <v>1</v>
      </c>
      <c r="D29" s="5">
        <v>79</v>
      </c>
      <c r="E29" s="164" t="s">
        <v>55</v>
      </c>
      <c r="F29" s="26"/>
      <c r="G29" s="160"/>
      <c r="H29" s="161"/>
      <c r="I29" s="32"/>
      <c r="J29" s="157"/>
      <c r="K29" s="162"/>
      <c r="L29" s="158"/>
    </row>
    <row r="30" spans="1:12" ht="6.65" customHeight="1" x14ac:dyDescent="0.35">
      <c r="A30" s="118" t="s">
        <v>922</v>
      </c>
      <c r="B30" s="7" t="str">
        <f>IF(  AND(ISNUMBER(C30),OR(ISNUMBER(D30),D30="PG")),IF(IF(Capa!$B$6="B",0,Capa!$B$6)&gt;=C30,1,0),"")</f>
        <v/>
      </c>
      <c r="C30" s="6">
        <f t="shared" si="1"/>
        <v>2</v>
      </c>
      <c r="D30" s="5" t="s">
        <v>9</v>
      </c>
      <c r="E30" s="164"/>
      <c r="F30" s="26"/>
      <c r="G30" s="160"/>
      <c r="H30" s="161"/>
      <c r="I30" s="32"/>
      <c r="J30" s="157"/>
      <c r="K30" s="162"/>
      <c r="L30" s="158"/>
    </row>
    <row r="31" spans="1:12" ht="44.4" customHeight="1" x14ac:dyDescent="0.35">
      <c r="A31" s="118" t="s">
        <v>922</v>
      </c>
      <c r="B31" s="7">
        <f>IF(  AND(ISNUMBER(C31),OR(ISNUMBER(D31),D31="PG")),IF(IF(Capa!$B$6="B",0,Capa!$B$6)&gt;=C31,1,0),"")</f>
        <v>0</v>
      </c>
      <c r="C31" s="6">
        <f>IF(ISBLANK(D31),"",IF(ISERR(SEARCH(D31&amp;"\","&lt;B&gt;\&lt;1&gt;\&lt;2&gt;\&lt;3&gt;\")),IF(AND(NOT(ISBLANK(C30)),C30&lt;=3),C30,""),
IF(SEARCH(D31&amp;"\","&lt;B&gt;\&lt;1&gt;\&lt;2&gt;\&lt;3&gt;\")=1,0,IF(SEARCH(D31&amp;"\","&lt;B&gt;\&lt;1&gt;\&lt;2&gt;\&lt;3&gt;\")=5,1,IF(SEARCH(D31&amp;"\","&lt;B&gt;\&lt;1&gt;\&lt;2&gt;\&lt;3&gt;\")=9,2,IF(SEARCH(D31&amp;"\","&lt;B&gt;\&lt;1&gt;\&lt;2&gt;\&lt;3&gt;\")=13,3,""))))))</f>
        <v>2</v>
      </c>
      <c r="D31" s="5">
        <v>80</v>
      </c>
      <c r="E31" s="239" t="s">
        <v>380</v>
      </c>
      <c r="F31" s="26"/>
      <c r="G31" s="160"/>
      <c r="H31" s="161"/>
      <c r="I31" s="32"/>
      <c r="J31" s="157"/>
      <c r="K31" s="162"/>
      <c r="L31" s="158"/>
    </row>
    <row r="32" spans="1:12" ht="87" x14ac:dyDescent="0.35">
      <c r="A32" s="118" t="s">
        <v>922</v>
      </c>
      <c r="B32" s="7">
        <f>IF(  AND(ISNUMBER(C32),OR(ISNUMBER(D32),D32="PG")),IF(IF(Capa!$B$6="B",0,Capa!$B$6)&gt;=C32,1,0),"")</f>
        <v>0</v>
      </c>
      <c r="C32" s="6">
        <f>IF(ISBLANK(D32),"",IF(ISERR(SEARCH(D32&amp;"\","&lt;B&gt;\&lt;1&gt;\&lt;2&gt;\&lt;3&gt;\")),IF(AND(NOT(ISBLANK(C31)),C31&lt;=3),C31,""),
IF(SEARCH(D32&amp;"\","&lt;B&gt;\&lt;1&gt;\&lt;2&gt;\&lt;3&gt;\")=1,0,IF(SEARCH(D32&amp;"\","&lt;B&gt;\&lt;1&gt;\&lt;2&gt;\&lt;3&gt;\")=5,1,IF(SEARCH(D32&amp;"\","&lt;B&gt;\&lt;1&gt;\&lt;2&gt;\&lt;3&gt;\")=9,2,IF(SEARCH(D32&amp;"\","&lt;B&gt;\&lt;1&gt;\&lt;2&gt;\&lt;3&gt;\")=13,3,""))))))</f>
        <v>2</v>
      </c>
      <c r="D32" s="5">
        <v>81</v>
      </c>
      <c r="E32" s="164" t="s">
        <v>56</v>
      </c>
      <c r="F32" s="26"/>
      <c r="G32" s="160"/>
      <c r="H32" s="161"/>
      <c r="I32" s="32"/>
      <c r="J32" s="157"/>
      <c r="K32" s="162"/>
      <c r="L32" s="158"/>
    </row>
    <row r="33" spans="1:12" ht="43.5" x14ac:dyDescent="0.35">
      <c r="A33" s="118" t="s">
        <v>922</v>
      </c>
      <c r="B33" s="7">
        <f>IF(  AND(ISNUMBER(C33),OR(ISNUMBER(D33),D33="PG")),IF(IF(Capa!$B$6="B",0,Capa!$B$6)&gt;=C33,1,0),"")</f>
        <v>0</v>
      </c>
      <c r="C33" s="6">
        <f t="shared" si="1"/>
        <v>2</v>
      </c>
      <c r="D33" s="5">
        <v>82</v>
      </c>
      <c r="E33" s="164" t="s">
        <v>57</v>
      </c>
      <c r="F33" s="26"/>
      <c r="G33" s="160"/>
      <c r="H33" s="161"/>
      <c r="I33" s="32"/>
      <c r="J33" s="157"/>
      <c r="K33" s="162"/>
      <c r="L33" s="158"/>
    </row>
    <row r="34" spans="1:12" ht="7.25" customHeight="1" x14ac:dyDescent="0.35">
      <c r="A34" s="118" t="s">
        <v>922</v>
      </c>
      <c r="B34" s="7" t="str">
        <f>IF(  AND(ISNUMBER(C34),OR(ISNUMBER(D34),D34="PG")),IF(IF(Capa!$B$6="B",0,Capa!$B$6)&gt;=C34,1,0),"")</f>
        <v/>
      </c>
      <c r="C34" s="6">
        <f t="shared" si="1"/>
        <v>3</v>
      </c>
      <c r="D34" s="5" t="s">
        <v>11</v>
      </c>
      <c r="E34" s="164"/>
      <c r="F34" s="26"/>
      <c r="G34" s="160"/>
      <c r="H34" s="161"/>
      <c r="I34" s="32"/>
      <c r="J34" s="157"/>
      <c r="K34" s="162"/>
      <c r="L34" s="158"/>
    </row>
    <row r="35" spans="1:12" ht="58" x14ac:dyDescent="0.35">
      <c r="A35" s="118" t="s">
        <v>922</v>
      </c>
      <c r="B35" s="7">
        <f>IF(  AND(ISNUMBER(C35),OR(ISNUMBER(D35),D35="PG")),IF(IF(Capa!$B$6="B",0,Capa!$B$6)&gt;=C35,1,0),"")</f>
        <v>0</v>
      </c>
      <c r="C35" s="6">
        <f t="shared" si="1"/>
        <v>3</v>
      </c>
      <c r="D35" s="5">
        <v>83</v>
      </c>
      <c r="E35" s="164" t="s">
        <v>604</v>
      </c>
      <c r="F35" s="26"/>
      <c r="G35" s="160"/>
      <c r="H35" s="161"/>
      <c r="I35" s="32"/>
      <c r="J35" s="157"/>
      <c r="K35" s="162"/>
      <c r="L35" s="158"/>
    </row>
    <row r="36" spans="1:12" ht="15" customHeight="1" x14ac:dyDescent="0.35">
      <c r="B36" s="7" t="str">
        <f>IF(  AND(ISNUMBER(C36),OR(ISNUMBER(D36),D36="PG")),IF(IF(Capa!$B$6="B",0,Capa!$B$6)&gt;=C36,1,0),"")</f>
        <v/>
      </c>
      <c r="C36" s="6" t="str">
        <f t="shared" si="1"/>
        <v/>
      </c>
      <c r="D36" s="5"/>
      <c r="E36" s="208"/>
      <c r="F36" s="30"/>
      <c r="G36" s="172"/>
      <c r="H36" s="157"/>
      <c r="I36" s="30"/>
      <c r="J36" s="157"/>
      <c r="K36" s="209"/>
      <c r="L36" s="163"/>
    </row>
    <row r="37" spans="1:12" x14ac:dyDescent="0.35">
      <c r="A37" s="118" t="s">
        <v>923</v>
      </c>
      <c r="B37" s="7" t="str">
        <f>IF(  AND(ISNUMBER(C37),OR(ISNUMBER(D37),D37="PG")),IF(IF(Capa!$B$6="B",0,Capa!$B$6)&gt;=C37,1,0),"")</f>
        <v/>
      </c>
      <c r="C37" s="11" t="str">
        <f t="shared" si="1"/>
        <v/>
      </c>
      <c r="D37" s="15"/>
      <c r="E37" s="182" t="s">
        <v>59</v>
      </c>
      <c r="F37" s="24"/>
      <c r="G37" s="132"/>
      <c r="H37" s="132"/>
      <c r="I37" s="24"/>
      <c r="J37" s="132"/>
      <c r="K37" s="183"/>
      <c r="L37" s="270">
        <f>IF(COUNTIFS($A$1:$A$230,"="&amp;$A37,$B$1:$B$230,"&gt;0",$D$1:$D$230,"&gt;0")&gt;0,
        (COUNTIFS($A$1:$A$230,"="&amp;$A37,$B$1:$B$230,"&gt;0",$D$1:$D$230,"&gt;0",F$1:F$230,"=S",I$1:I$230,"") +
         (COUNTIFS($A$1:$A$230,"="&amp;$A37,$B$1:$B$230,"&gt;0",$D$1:$D$230,"&gt;0",$F$1:$F$230,"=P",I$1:I$230,"")/2) +
         COUNTIFS($A$1:$A$230,"="&amp;$A37,$B$1:$B$230,"&gt;0",$D$1:$D$230,"&gt;0",I$1:I$230,"=S") +
         (COUNTIFS($A$1:$A$230,"="&amp;$A37,$B$1:$B$230,"&gt;0",$D$1:$D$230,"&gt;0",I$1:I$230,"=P")/2)
         )/COUNTIFS($A$1:$A$230,"="&amp;$A37,$B$1:$B$230,"&gt;0",$D$1:$D$230,"&gt;0"),"")</f>
        <v>0</v>
      </c>
    </row>
    <row r="38" spans="1:12" ht="5.4" customHeight="1" x14ac:dyDescent="0.35">
      <c r="A38" s="118" t="s">
        <v>923</v>
      </c>
      <c r="B38" s="7" t="str">
        <f>IF(  AND(ISNUMBER(C38),OR(ISNUMBER(D38),D38="PG")),IF(IF(Capa!$B$6="B",0,Capa!$B$6)&gt;=C38,1,0),"")</f>
        <v/>
      </c>
      <c r="C38" s="6">
        <f t="shared" si="1"/>
        <v>0</v>
      </c>
      <c r="D38" s="5" t="s">
        <v>4</v>
      </c>
      <c r="E38" s="179"/>
      <c r="F38" s="29"/>
      <c r="G38" s="128"/>
      <c r="H38" s="157"/>
      <c r="I38" s="29"/>
      <c r="J38" s="157"/>
      <c r="K38" s="180"/>
      <c r="L38" s="163"/>
    </row>
    <row r="39" spans="1:12" ht="65" x14ac:dyDescent="0.35">
      <c r="A39" s="118" t="s">
        <v>923</v>
      </c>
      <c r="B39" s="7">
        <f>IF(  AND(ISNUMBER(C39),OR(ISNUMBER(D39),D39="PG")),IF(IF(Capa!$B$6="B",0,Capa!$B$6)&gt;=C39,1,0),"")</f>
        <v>1</v>
      </c>
      <c r="C39" s="6">
        <f t="shared" si="1"/>
        <v>0</v>
      </c>
      <c r="D39" s="5" t="s">
        <v>295</v>
      </c>
      <c r="E39" s="159" t="s">
        <v>605</v>
      </c>
      <c r="F39" s="26"/>
      <c r="G39" s="160"/>
      <c r="H39" s="161"/>
      <c r="I39" s="32"/>
      <c r="J39" s="157"/>
      <c r="K39" s="162"/>
      <c r="L39" s="163"/>
    </row>
    <row r="40" spans="1:12" ht="29" x14ac:dyDescent="0.35">
      <c r="A40" s="118" t="s">
        <v>923</v>
      </c>
      <c r="B40" s="7">
        <f>IF(  AND(ISNUMBER(C40),OR(ISNUMBER(D40),D40="PG")),IF(IF(Capa!$B$6="B",0,Capa!$B$6)&gt;=C40,1,0),"")</f>
        <v>1</v>
      </c>
      <c r="C40" s="6">
        <f t="shared" si="1"/>
        <v>0</v>
      </c>
      <c r="D40" s="5">
        <v>84</v>
      </c>
      <c r="E40" s="164" t="s">
        <v>60</v>
      </c>
      <c r="F40" s="26"/>
      <c r="G40" s="160"/>
      <c r="H40" s="161"/>
      <c r="I40" s="32"/>
      <c r="J40" s="157"/>
      <c r="K40" s="162"/>
      <c r="L40" s="158"/>
    </row>
    <row r="41" spans="1:12" ht="6" customHeight="1" x14ac:dyDescent="0.35">
      <c r="A41" s="118" t="s">
        <v>923</v>
      </c>
      <c r="B41" s="7" t="str">
        <f>IF(  AND(ISNUMBER(C41),OR(ISNUMBER(D41),D41="PG")),IF(IF(Capa!$B$6="B",0,Capa!$B$6)&gt;=C41,1,0),"")</f>
        <v/>
      </c>
      <c r="C41" s="6">
        <f t="shared" si="1"/>
        <v>1</v>
      </c>
      <c r="D41" s="5" t="s">
        <v>6</v>
      </c>
      <c r="E41" s="164"/>
      <c r="F41" s="26"/>
      <c r="G41" s="160"/>
      <c r="H41" s="161"/>
      <c r="I41" s="32"/>
      <c r="J41" s="157"/>
      <c r="K41" s="162"/>
      <c r="L41" s="158"/>
    </row>
    <row r="42" spans="1:12" ht="43.5" x14ac:dyDescent="0.35">
      <c r="A42" s="118" t="s">
        <v>923</v>
      </c>
      <c r="B42" s="7">
        <f>IF(  AND(ISNUMBER(C42),OR(ISNUMBER(D42),D42="PG")),IF(IF(Capa!$B$6="B",0,Capa!$B$6)&gt;=C42,1,0),"")</f>
        <v>0</v>
      </c>
      <c r="C42" s="6">
        <f t="shared" si="1"/>
        <v>1</v>
      </c>
      <c r="D42" s="5">
        <v>85</v>
      </c>
      <c r="E42" s="164" t="s">
        <v>61</v>
      </c>
      <c r="F42" s="26"/>
      <c r="G42" s="160"/>
      <c r="H42" s="161"/>
      <c r="I42" s="32"/>
      <c r="J42" s="157"/>
      <c r="K42" s="162"/>
      <c r="L42" s="158"/>
    </row>
    <row r="43" spans="1:12" ht="7.75" customHeight="1" x14ac:dyDescent="0.35">
      <c r="A43" s="118" t="s">
        <v>923</v>
      </c>
      <c r="B43" s="7" t="str">
        <f>IF(  AND(ISNUMBER(C43),OR(ISNUMBER(D43),D43="PG")),IF(IF(Capa!$B$6="B",0,Capa!$B$6)&gt;=C43,1,0),"")</f>
        <v/>
      </c>
      <c r="C43" s="6">
        <f t="shared" si="1"/>
        <v>2</v>
      </c>
      <c r="D43" s="5" t="s">
        <v>9</v>
      </c>
      <c r="E43" s="164"/>
      <c r="F43" s="26"/>
      <c r="G43" s="160"/>
      <c r="H43" s="161"/>
      <c r="I43" s="32"/>
      <c r="J43" s="157"/>
      <c r="K43" s="162"/>
      <c r="L43" s="158"/>
    </row>
    <row r="44" spans="1:12" ht="43.5" x14ac:dyDescent="0.35">
      <c r="A44" s="118" t="s">
        <v>923</v>
      </c>
      <c r="B44" s="7">
        <f>IF(  AND(ISNUMBER(C44),OR(ISNUMBER(D44),D44="PG")),IF(IF(Capa!$B$6="B",0,Capa!$B$6)&gt;=C44,1,0),"")</f>
        <v>0</v>
      </c>
      <c r="C44" s="6">
        <f t="shared" si="1"/>
        <v>2</v>
      </c>
      <c r="D44" s="5">
        <v>86</v>
      </c>
      <c r="E44" s="164" t="s">
        <v>381</v>
      </c>
      <c r="F44" s="26"/>
      <c r="G44" s="160"/>
      <c r="H44" s="161"/>
      <c r="I44" s="32"/>
      <c r="J44" s="157"/>
      <c r="K44" s="162"/>
      <c r="L44" s="158"/>
    </row>
    <row r="45" spans="1:12" ht="29" x14ac:dyDescent="0.35">
      <c r="A45" s="118" t="s">
        <v>923</v>
      </c>
      <c r="B45" s="7">
        <f>IF(  AND(ISNUMBER(C45),OR(ISNUMBER(D45),D45="PG")),IF(IF(Capa!$B$6="B",0,Capa!$B$6)&gt;=C45,1,0),"")</f>
        <v>0</v>
      </c>
      <c r="C45" s="6">
        <f t="shared" si="1"/>
        <v>2</v>
      </c>
      <c r="D45" s="5">
        <v>87</v>
      </c>
      <c r="E45" s="164" t="s">
        <v>62</v>
      </c>
      <c r="F45" s="26"/>
      <c r="G45" s="160"/>
      <c r="H45" s="161"/>
      <c r="I45" s="32"/>
      <c r="J45" s="157"/>
      <c r="K45" s="162"/>
      <c r="L45" s="158"/>
    </row>
    <row r="46" spans="1:12" ht="58" x14ac:dyDescent="0.35">
      <c r="A46" s="118" t="s">
        <v>923</v>
      </c>
      <c r="B46" s="7">
        <f>IF(  AND(ISNUMBER(C46),OR(ISNUMBER(D46),D46="PG")),IF(IF(Capa!$B$6="B",0,Capa!$B$6)&gt;=C46,1,0),"")</f>
        <v>0</v>
      </c>
      <c r="C46" s="6">
        <f t="shared" si="1"/>
        <v>2</v>
      </c>
      <c r="D46" s="5">
        <v>88</v>
      </c>
      <c r="E46" s="164" t="s">
        <v>58</v>
      </c>
      <c r="F46" s="26"/>
      <c r="G46" s="160"/>
      <c r="H46" s="161"/>
      <c r="I46" s="32"/>
      <c r="J46" s="157"/>
      <c r="K46" s="162"/>
      <c r="L46" s="158"/>
    </row>
    <row r="47" spans="1:12" ht="7.25" customHeight="1" x14ac:dyDescent="0.35">
      <c r="A47" s="118" t="s">
        <v>923</v>
      </c>
      <c r="B47" s="7" t="str">
        <f>IF(  AND(ISNUMBER(C47),OR(ISNUMBER(D47),D47="PG")),IF(IF(Capa!$B$6="B",0,Capa!$B$6)&gt;=C47,1,0),"")</f>
        <v/>
      </c>
      <c r="C47" s="6">
        <f t="shared" si="1"/>
        <v>3</v>
      </c>
      <c r="D47" s="5" t="s">
        <v>11</v>
      </c>
      <c r="E47" s="164"/>
      <c r="F47" s="26"/>
      <c r="G47" s="160"/>
      <c r="H47" s="161"/>
      <c r="I47" s="32"/>
      <c r="J47" s="157"/>
      <c r="K47" s="162"/>
      <c r="L47" s="158"/>
    </row>
    <row r="48" spans="1:12" ht="101.5" x14ac:dyDescent="0.35">
      <c r="A48" s="118" t="s">
        <v>923</v>
      </c>
      <c r="B48" s="7">
        <f>IF(  AND(ISNUMBER(C48),OR(ISNUMBER(D48),D48="PG")),IF(IF(Capa!$B$6="B",0,Capa!$B$6)&gt;=C48,1,0),"")</f>
        <v>0</v>
      </c>
      <c r="C48" s="6">
        <f t="shared" si="1"/>
        <v>3</v>
      </c>
      <c r="D48" s="5">
        <v>89</v>
      </c>
      <c r="E48" s="164" t="s">
        <v>382</v>
      </c>
      <c r="F48" s="26"/>
      <c r="G48" s="160"/>
      <c r="H48" s="161"/>
      <c r="I48" s="32"/>
      <c r="J48" s="157"/>
      <c r="K48" s="162"/>
      <c r="L48" s="158"/>
    </row>
    <row r="49" spans="1:12" ht="29" x14ac:dyDescent="0.35">
      <c r="A49" s="118" t="s">
        <v>923</v>
      </c>
      <c r="B49" s="7">
        <f>IF(  AND(ISNUMBER(C49),OR(ISNUMBER(D49),D49="PG")),IF(IF(Capa!$B$6="B",0,Capa!$B$6)&gt;=C49,1,0),"")</f>
        <v>0</v>
      </c>
      <c r="C49" s="6">
        <f t="shared" si="1"/>
        <v>3</v>
      </c>
      <c r="D49" s="5">
        <v>90</v>
      </c>
      <c r="E49" s="164" t="s">
        <v>606</v>
      </c>
      <c r="F49" s="26"/>
      <c r="G49" s="160"/>
      <c r="H49" s="161"/>
      <c r="I49" s="32"/>
      <c r="J49" s="157"/>
      <c r="K49" s="162"/>
      <c r="L49" s="158"/>
    </row>
    <row r="50" spans="1:12" ht="14.75" customHeight="1" x14ac:dyDescent="0.35">
      <c r="B50" s="7" t="str">
        <f>IF(  AND(ISNUMBER(C50),OR(ISNUMBER(D50),D50="PG")),IF(IF(Capa!$B$6="B",0,Capa!$B$6)&gt;=C50,1,0),"")</f>
        <v/>
      </c>
      <c r="C50" s="16" t="str">
        <f t="shared" si="1"/>
        <v/>
      </c>
      <c r="D50" s="17"/>
      <c r="E50" s="208"/>
      <c r="F50" s="30"/>
      <c r="G50" s="172"/>
      <c r="H50" s="157"/>
      <c r="I50" s="27"/>
      <c r="J50" s="157"/>
      <c r="K50" s="209"/>
      <c r="L50" s="158"/>
    </row>
    <row r="51" spans="1:12" x14ac:dyDescent="0.35">
      <c r="A51" s="118" t="s">
        <v>924</v>
      </c>
      <c r="B51" s="7" t="str">
        <f>IF(  AND(ISNUMBER(C51),OR(ISNUMBER(D51),D51="PG")),IF(IF(Capa!$B$6="B",0,Capa!$B$6)&gt;=C51,1,0),"")</f>
        <v/>
      </c>
      <c r="C51" s="11" t="str">
        <f t="shared" si="1"/>
        <v/>
      </c>
      <c r="D51" s="15"/>
      <c r="E51" s="182" t="s">
        <v>63</v>
      </c>
      <c r="F51" s="24"/>
      <c r="G51" s="132"/>
      <c r="H51" s="132"/>
      <c r="I51" s="24"/>
      <c r="J51" s="132"/>
      <c r="K51" s="183"/>
      <c r="L51" s="270">
        <f>IF(COUNTIFS($A$1:$A$230,"="&amp;$A51,$B$1:$B$230,"&gt;0",$D$1:$D$230,"&gt;0")&gt;0,
        (COUNTIFS($A$1:$A$230,"="&amp;$A51,$B$1:$B$230,"&gt;0",$D$1:$D$230,"&gt;0",F$1:F$230,"=S",I$1:I$230,"") +
         (COUNTIFS($A$1:$A$230,"="&amp;$A51,$B$1:$B$230,"&gt;0",$D$1:$D$230,"&gt;0",$F$1:$F$230,"=P",I$1:I$230,"")/2) +
         COUNTIFS($A$1:$A$230,"="&amp;$A51,$B$1:$B$230,"&gt;0",$D$1:$D$230,"&gt;0",I$1:I$230,"=S") +
         (COUNTIFS($A$1:$A$230,"="&amp;$A51,$B$1:$B$230,"&gt;0",$D$1:$D$230,"&gt;0",I$1:I$230,"=P")/2)
         )/COUNTIFS($A$1:$A$230,"="&amp;$A51,$B$1:$B$230,"&gt;0",$D$1:$D$230,"&gt;0"),"")</f>
        <v>0</v>
      </c>
    </row>
    <row r="52" spans="1:12" ht="5.4" customHeight="1" x14ac:dyDescent="0.35">
      <c r="A52" s="118" t="s">
        <v>924</v>
      </c>
      <c r="B52" s="7" t="str">
        <f>IF(  AND(ISNUMBER(C52),OR(ISNUMBER(D52),D52="PG")),IF(IF(Capa!$B$6="B",0,Capa!$B$6)&gt;=C52,1,0),"")</f>
        <v/>
      </c>
      <c r="C52" s="18">
        <f t="shared" si="1"/>
        <v>0</v>
      </c>
      <c r="D52" s="19" t="s">
        <v>4</v>
      </c>
      <c r="E52" s="179"/>
      <c r="F52" s="29"/>
      <c r="G52" s="128"/>
      <c r="H52" s="157"/>
      <c r="I52" s="27"/>
      <c r="J52" s="157"/>
      <c r="K52" s="180"/>
      <c r="L52" s="163"/>
    </row>
    <row r="53" spans="1:12" ht="91" x14ac:dyDescent="0.35">
      <c r="A53" s="118" t="s">
        <v>924</v>
      </c>
      <c r="B53" s="7">
        <f>IF(  AND(ISNUMBER(C53),OR(ISNUMBER(D53),D53="PG")),IF(IF(Capa!$B$6="B",0,Capa!$B$6)&gt;=C53,1,0),"")</f>
        <v>1</v>
      </c>
      <c r="C53" s="6">
        <f t="shared" si="1"/>
        <v>0</v>
      </c>
      <c r="D53" s="5" t="s">
        <v>295</v>
      </c>
      <c r="E53" s="159" t="s">
        <v>607</v>
      </c>
      <c r="F53" s="26"/>
      <c r="G53" s="160"/>
      <c r="H53" s="161"/>
      <c r="I53" s="32"/>
      <c r="J53" s="157"/>
      <c r="K53" s="162"/>
      <c r="L53" s="163"/>
    </row>
    <row r="54" spans="1:12" ht="43.5" x14ac:dyDescent="0.35">
      <c r="A54" s="118" t="s">
        <v>924</v>
      </c>
      <c r="B54" s="7">
        <f>IF(  AND(ISNUMBER(C54),OR(ISNUMBER(D54),D54="PG")),IF(IF(Capa!$B$6="B",0,Capa!$B$6)&gt;=C54,1,0),"")</f>
        <v>1</v>
      </c>
      <c r="C54" s="6">
        <f t="shared" si="1"/>
        <v>0</v>
      </c>
      <c r="D54" s="5">
        <v>91</v>
      </c>
      <c r="E54" s="239" t="s">
        <v>608</v>
      </c>
      <c r="F54" s="26"/>
      <c r="G54" s="160"/>
      <c r="H54" s="161"/>
      <c r="I54" s="32"/>
      <c r="J54" s="157"/>
      <c r="K54" s="162"/>
      <c r="L54" s="158"/>
    </row>
    <row r="55" spans="1:12" ht="29" x14ac:dyDescent="0.35">
      <c r="A55" s="118" t="s">
        <v>924</v>
      </c>
      <c r="B55" s="7" t="str">
        <f>IF(  AND(ISNUMBER(C55),OR(ISNUMBER(D55),D55="PG")),IF(IF(Capa!$B$6="B",0,Capa!$B$6)&gt;=C55,1,0),"")</f>
        <v/>
      </c>
      <c r="C55" s="6">
        <f t="shared" si="1"/>
        <v>0</v>
      </c>
      <c r="D55" s="5" t="s">
        <v>328</v>
      </c>
      <c r="E55" s="210" t="s">
        <v>609</v>
      </c>
      <c r="F55" s="96"/>
      <c r="G55" s="271"/>
      <c r="H55" s="272"/>
      <c r="I55" s="96"/>
      <c r="J55" s="176"/>
      <c r="K55" s="273"/>
      <c r="L55" s="158"/>
    </row>
    <row r="56" spans="1:12" x14ac:dyDescent="0.35">
      <c r="A56" s="118" t="s">
        <v>924</v>
      </c>
      <c r="B56" s="7">
        <f>IF(  AND(ISNUMBER(C56),OR(ISNUMBER(D56),D56="PG")),IF(IF(Capa!$B$6="B",0,Capa!$B$6)&gt;=C56,1,0),"")</f>
        <v>1</v>
      </c>
      <c r="C56" s="6">
        <f>IF(ISBLANK(D56),"",IF(ISERR(SEARCH(D56&amp;"\","&lt;B&gt;\&lt;1&gt;\&lt;2&gt;\&lt;3&gt;\")),IF(AND(NOT(ISBLANK(C55)),C55&lt;=3),C55,""),
IF(SEARCH(D56&amp;"\","&lt;B&gt;\&lt;1&gt;\&lt;2&gt;\&lt;3&gt;\")=1,0,IF(SEARCH(D56&amp;"\","&lt;B&gt;\&lt;1&gt;\&lt;2&gt;\&lt;3&gt;\")=5,1,IF(SEARCH(D56&amp;"\","&lt;B&gt;\&lt;1&gt;\&lt;2&gt;\&lt;3&gt;\")=9,2,IF(SEARCH(D56&amp;"\","&lt;B&gt;\&lt;1&gt;\&lt;2&gt;\&lt;3&gt;\")=13,3,""))))))</f>
        <v>0</v>
      </c>
      <c r="D56" s="5">
        <v>92</v>
      </c>
      <c r="E56" s="164" t="s">
        <v>314</v>
      </c>
      <c r="F56" s="26"/>
      <c r="G56" s="160"/>
      <c r="H56" s="161"/>
      <c r="I56" s="32"/>
      <c r="J56" s="157"/>
      <c r="K56" s="162"/>
      <c r="L56" s="158"/>
    </row>
    <row r="57" spans="1:12" x14ac:dyDescent="0.35">
      <c r="A57" s="118" t="s">
        <v>924</v>
      </c>
      <c r="B57" s="7">
        <f>IF(  AND(ISNUMBER(C57),OR(ISNUMBER(D57),D57="PG")),IF(IF(Capa!$B$6="B",0,Capa!$B$6)&gt;=C57,1,0),"")</f>
        <v>1</v>
      </c>
      <c r="C57" s="6">
        <f t="shared" si="1"/>
        <v>0</v>
      </c>
      <c r="D57" s="5">
        <v>93</v>
      </c>
      <c r="E57" s="164" t="s">
        <v>299</v>
      </c>
      <c r="F57" s="26"/>
      <c r="G57" s="160"/>
      <c r="H57" s="161"/>
      <c r="I57" s="32"/>
      <c r="J57" s="157"/>
      <c r="K57" s="162"/>
      <c r="L57" s="158"/>
    </row>
    <row r="58" spans="1:12" ht="7.75" customHeight="1" x14ac:dyDescent="0.35">
      <c r="A58" s="118" t="s">
        <v>924</v>
      </c>
      <c r="B58" s="7" t="str">
        <f>IF(  AND(ISNUMBER(C58),OR(ISNUMBER(D58),D58="PG")),IF(IF(Capa!$B$6="B",0,Capa!$B$6)&gt;=C58,1,0),"")</f>
        <v/>
      </c>
      <c r="C58" s="6">
        <f t="shared" si="1"/>
        <v>1</v>
      </c>
      <c r="D58" s="5" t="s">
        <v>6</v>
      </c>
      <c r="E58" s="164"/>
      <c r="F58" s="26"/>
      <c r="G58" s="160"/>
      <c r="H58" s="161"/>
      <c r="I58" s="32"/>
      <c r="J58" s="157"/>
      <c r="K58" s="162"/>
      <c r="L58" s="158"/>
    </row>
    <row r="59" spans="1:12" ht="66.650000000000006" customHeight="1" x14ac:dyDescent="0.35">
      <c r="A59" s="118" t="s">
        <v>924</v>
      </c>
      <c r="B59" s="7">
        <f>IF(  AND(ISNUMBER(C59),OR(ISNUMBER(D59),D59="PG")),IF(IF(Capa!$B$6="B",0,Capa!$B$6)&gt;=C59,1,0),"")</f>
        <v>0</v>
      </c>
      <c r="C59" s="6">
        <f>IF(ISBLANK(D59),"",IF(ISERR(SEARCH(D59&amp;"\","&lt;B&gt;\&lt;1&gt;\&lt;2&gt;\&lt;3&gt;\")),IF(AND(NOT(ISBLANK(C58)),C58&lt;=3),C58,""),
IF(SEARCH(D59&amp;"\","&lt;B&gt;\&lt;1&gt;\&lt;2&gt;\&lt;3&gt;\")=1,0,IF(SEARCH(D59&amp;"\","&lt;B&gt;\&lt;1&gt;\&lt;2&gt;\&lt;3&gt;\")=5,1,IF(SEARCH(D59&amp;"\","&lt;B&gt;\&lt;1&gt;\&lt;2&gt;\&lt;3&gt;\")=9,2,IF(SEARCH(D59&amp;"\","&lt;B&gt;\&lt;1&gt;\&lt;2&gt;\&lt;3&gt;\")=13,3,""))))))</f>
        <v>1</v>
      </c>
      <c r="D59" s="5">
        <v>94</v>
      </c>
      <c r="E59" s="164" t="s">
        <v>64</v>
      </c>
      <c r="F59" s="26"/>
      <c r="G59" s="160"/>
      <c r="H59" s="161"/>
      <c r="I59" s="32"/>
      <c r="J59" s="157"/>
      <c r="K59" s="162"/>
      <c r="L59" s="158"/>
    </row>
    <row r="60" spans="1:12" ht="58" x14ac:dyDescent="0.35">
      <c r="A60" s="118" t="s">
        <v>924</v>
      </c>
      <c r="B60" s="7">
        <f>IF(  AND(ISNUMBER(C60),OR(ISNUMBER(D60),D60="PG")),IF(IF(Capa!$B$6="B",0,Capa!$B$6)&gt;=C60,1,0),"")</f>
        <v>0</v>
      </c>
      <c r="C60" s="6">
        <f>IF(ISBLANK(D60),"",IF(ISERR(SEARCH(D60&amp;"\","&lt;B&gt;\&lt;1&gt;\&lt;2&gt;\&lt;3&gt;\")),IF(AND(NOT(ISBLANK(C59)),C59&lt;=3),C59,""),
IF(SEARCH(D60&amp;"\","&lt;B&gt;\&lt;1&gt;\&lt;2&gt;\&lt;3&gt;\")=1,0,IF(SEARCH(D60&amp;"\","&lt;B&gt;\&lt;1&gt;\&lt;2&gt;\&lt;3&gt;\")=5,1,IF(SEARCH(D60&amp;"\","&lt;B&gt;\&lt;1&gt;\&lt;2&gt;\&lt;3&gt;\")=9,2,IF(SEARCH(D60&amp;"\","&lt;B&gt;\&lt;1&gt;\&lt;2&gt;\&lt;3&gt;\")=13,3,""))))))</f>
        <v>1</v>
      </c>
      <c r="D60" s="5">
        <v>95</v>
      </c>
      <c r="E60" s="164" t="s">
        <v>383</v>
      </c>
      <c r="F60" s="26"/>
      <c r="G60" s="160"/>
      <c r="H60" s="161"/>
      <c r="I60" s="32"/>
      <c r="J60" s="157"/>
      <c r="K60" s="162"/>
      <c r="L60" s="158"/>
    </row>
    <row r="61" spans="1:12" ht="29" x14ac:dyDescent="0.35">
      <c r="A61" s="118" t="s">
        <v>924</v>
      </c>
      <c r="B61" s="7" t="str">
        <f>IF(  AND(ISNUMBER(C61),OR(ISNUMBER(D61),D61="PG")),IF(IF(Capa!$B$6="B",0,Capa!$B$6)&gt;=C61,1,0),"")</f>
        <v/>
      </c>
      <c r="C61" s="6">
        <f t="shared" si="1"/>
        <v>1</v>
      </c>
      <c r="D61" s="5" t="s">
        <v>328</v>
      </c>
      <c r="E61" s="210" t="s">
        <v>65</v>
      </c>
      <c r="F61" s="96"/>
      <c r="G61" s="271"/>
      <c r="H61" s="272"/>
      <c r="I61" s="96"/>
      <c r="J61" s="176"/>
      <c r="K61" s="273"/>
      <c r="L61" s="158"/>
    </row>
    <row r="62" spans="1:12" x14ac:dyDescent="0.35">
      <c r="A62" s="118" t="s">
        <v>924</v>
      </c>
      <c r="B62" s="7">
        <f>IF(  AND(ISNUMBER(C62),OR(ISNUMBER(D62),D62="PG")),IF(IF(Capa!$B$6="B",0,Capa!$B$6)&gt;=C62,1,0),"")</f>
        <v>0</v>
      </c>
      <c r="C62" s="6">
        <f t="shared" si="1"/>
        <v>1</v>
      </c>
      <c r="D62" s="5">
        <v>9</v>
      </c>
      <c r="E62" s="164" t="s">
        <v>300</v>
      </c>
      <c r="F62" s="26"/>
      <c r="G62" s="160"/>
      <c r="H62" s="161"/>
      <c r="I62" s="32"/>
      <c r="J62" s="157"/>
      <c r="K62" s="162"/>
      <c r="L62" s="158"/>
    </row>
    <row r="63" spans="1:12" x14ac:dyDescent="0.35">
      <c r="A63" s="118" t="s">
        <v>924</v>
      </c>
      <c r="B63" s="7">
        <f>IF(  AND(ISNUMBER(C63),OR(ISNUMBER(D63),D63="PG")),IF(IF(Capa!$B$6="B",0,Capa!$B$6)&gt;=C63,1,0),"")</f>
        <v>0</v>
      </c>
      <c r="C63" s="6">
        <f t="shared" si="1"/>
        <v>1</v>
      </c>
      <c r="D63" s="5">
        <v>97</v>
      </c>
      <c r="E63" s="164" t="s">
        <v>301</v>
      </c>
      <c r="F63" s="26"/>
      <c r="G63" s="160"/>
      <c r="H63" s="161"/>
      <c r="I63" s="32"/>
      <c r="J63" s="157"/>
      <c r="K63" s="162"/>
      <c r="L63" s="158"/>
    </row>
    <row r="64" spans="1:12" x14ac:dyDescent="0.35">
      <c r="A64" s="118" t="s">
        <v>924</v>
      </c>
      <c r="B64" s="7">
        <f>IF(  AND(ISNUMBER(C64),OR(ISNUMBER(D64),D64="PG")),IF(IF(Capa!$B$6="B",0,Capa!$B$6)&gt;=C64,1,0),"")</f>
        <v>0</v>
      </c>
      <c r="C64" s="6">
        <f t="shared" si="1"/>
        <v>1</v>
      </c>
      <c r="D64" s="5">
        <v>98</v>
      </c>
      <c r="E64" s="164" t="s">
        <v>302</v>
      </c>
      <c r="F64" s="26"/>
      <c r="G64" s="160"/>
      <c r="H64" s="161"/>
      <c r="I64" s="32"/>
      <c r="J64" s="157"/>
      <c r="K64" s="162"/>
      <c r="L64" s="158"/>
    </row>
    <row r="65" spans="1:12" ht="6" customHeight="1" x14ac:dyDescent="0.35">
      <c r="A65" s="118" t="s">
        <v>924</v>
      </c>
      <c r="B65" s="7" t="str">
        <f>IF(  AND(ISNUMBER(C65),OR(ISNUMBER(D65),D65="PG")),IF(IF(Capa!$B$6="B",0,Capa!$B$6)&gt;=C65,1,0),"")</f>
        <v/>
      </c>
      <c r="C65" s="6">
        <f t="shared" si="1"/>
        <v>2</v>
      </c>
      <c r="D65" s="5" t="s">
        <v>9</v>
      </c>
      <c r="E65" s="164"/>
      <c r="F65" s="26"/>
      <c r="G65" s="160"/>
      <c r="H65" s="161"/>
      <c r="I65" s="32"/>
      <c r="J65" s="157"/>
      <c r="K65" s="162"/>
      <c r="L65" s="158"/>
    </row>
    <row r="66" spans="1:12" ht="29" x14ac:dyDescent="0.35">
      <c r="A66" s="118" t="s">
        <v>924</v>
      </c>
      <c r="B66" s="7">
        <f>IF(  AND(ISNUMBER(C66),OR(ISNUMBER(D66),D66="PG")),IF(IF(Capa!$B$6="B",0,Capa!$B$6)&gt;=C66,1,0),"")</f>
        <v>0</v>
      </c>
      <c r="C66" s="6">
        <f t="shared" si="1"/>
        <v>2</v>
      </c>
      <c r="D66" s="5">
        <v>99</v>
      </c>
      <c r="E66" s="164" t="s">
        <v>610</v>
      </c>
      <c r="F66" s="26"/>
      <c r="G66" s="160"/>
      <c r="H66" s="161"/>
      <c r="I66" s="32"/>
      <c r="J66" s="157"/>
      <c r="K66" s="162"/>
      <c r="L66" s="158"/>
    </row>
    <row r="67" spans="1:12" ht="29" x14ac:dyDescent="0.35">
      <c r="A67" s="118" t="s">
        <v>924</v>
      </c>
      <c r="B67" s="7">
        <f>IF(  AND(ISNUMBER(C67),OR(ISNUMBER(D67),D67="PG")),IF(IF(Capa!$B$6="B",0,Capa!$B$6)&gt;=C67,1,0),"")</f>
        <v>0</v>
      </c>
      <c r="C67" s="6">
        <f t="shared" si="1"/>
        <v>2</v>
      </c>
      <c r="D67" s="5">
        <v>100</v>
      </c>
      <c r="E67" s="164" t="s">
        <v>384</v>
      </c>
      <c r="F67" s="26"/>
      <c r="G67" s="160"/>
      <c r="H67" s="161"/>
      <c r="I67" s="32"/>
      <c r="J67" s="157"/>
      <c r="K67" s="162"/>
      <c r="L67" s="158"/>
    </row>
    <row r="68" spans="1:12" ht="58" x14ac:dyDescent="0.35">
      <c r="A68" s="118" t="s">
        <v>924</v>
      </c>
      <c r="B68" s="7">
        <f>IF(  AND(ISNUMBER(C68),OR(ISNUMBER(D68),D68="PG")),IF(IF(Capa!$B$6="B",0,Capa!$B$6)&gt;=C68,1,0),"")</f>
        <v>0</v>
      </c>
      <c r="C68" s="6">
        <f t="shared" si="1"/>
        <v>2</v>
      </c>
      <c r="D68" s="5">
        <v>101</v>
      </c>
      <c r="E68" s="164" t="s">
        <v>385</v>
      </c>
      <c r="F68" s="26"/>
      <c r="G68" s="160"/>
      <c r="H68" s="161"/>
      <c r="I68" s="32"/>
      <c r="J68" s="157"/>
      <c r="K68" s="162"/>
      <c r="L68" s="158"/>
    </row>
    <row r="69" spans="1:12" ht="58" x14ac:dyDescent="0.35">
      <c r="A69" s="118" t="s">
        <v>924</v>
      </c>
      <c r="B69" s="7">
        <f>IF(  AND(ISNUMBER(C69),OR(ISNUMBER(D69),D69="PG")),IF(IF(Capa!$B$6="B",0,Capa!$B$6)&gt;=C69,1,0),"")</f>
        <v>0</v>
      </c>
      <c r="C69" s="6">
        <f>IF(ISBLANK(D69),"",IF(ISERR(SEARCH(D69&amp;"\","&lt;B&gt;\&lt;1&gt;\&lt;2&gt;\&lt;3&gt;\")),IF(AND(NOT(ISBLANK(C68)),C68&lt;=3),C68,""),
IF(SEARCH(D69&amp;"\","&lt;B&gt;\&lt;1&gt;\&lt;2&gt;\&lt;3&gt;\")=1,0,IF(SEARCH(D69&amp;"\","&lt;B&gt;\&lt;1&gt;\&lt;2&gt;\&lt;3&gt;\")=5,1,IF(SEARCH(D69&amp;"\","&lt;B&gt;\&lt;1&gt;\&lt;2&gt;\&lt;3&gt;\")=9,2,IF(SEARCH(D69&amp;"\","&lt;B&gt;\&lt;1&gt;\&lt;2&gt;\&lt;3&gt;\")=13,3,""))))))</f>
        <v>2</v>
      </c>
      <c r="D69" s="5">
        <v>102</v>
      </c>
      <c r="E69" s="239" t="s">
        <v>58</v>
      </c>
      <c r="F69" s="26"/>
      <c r="G69" s="160"/>
      <c r="H69" s="161"/>
      <c r="I69" s="32"/>
      <c r="J69" s="157"/>
      <c r="K69" s="162"/>
      <c r="L69" s="158"/>
    </row>
    <row r="70" spans="1:12" ht="43.5" x14ac:dyDescent="0.35">
      <c r="A70" s="118" t="s">
        <v>924</v>
      </c>
      <c r="B70" s="7">
        <f>IF(  AND(ISNUMBER(C70),OR(ISNUMBER(D70),D70="PG")),IF(IF(Capa!$B$6="B",0,Capa!$B$6)&gt;=C70,1,0),"")</f>
        <v>0</v>
      </c>
      <c r="C70" s="6">
        <f>IF(ISBLANK(D70),"",IF(ISERR(SEARCH(D70&amp;"\","&lt;B&gt;\&lt;1&gt;\&lt;2&gt;\&lt;3&gt;\")),IF(AND(NOT(ISBLANK(C69)),C69&lt;=3),C69,""),
IF(SEARCH(D70&amp;"\","&lt;B&gt;\&lt;1&gt;\&lt;2&gt;\&lt;3&gt;\")=1,0,IF(SEARCH(D70&amp;"\","&lt;B&gt;\&lt;1&gt;\&lt;2&gt;\&lt;3&gt;\")=5,1,IF(SEARCH(D70&amp;"\","&lt;B&gt;\&lt;1&gt;\&lt;2&gt;\&lt;3&gt;\")=9,2,IF(SEARCH(D70&amp;"\","&lt;B&gt;\&lt;1&gt;\&lt;2&gt;\&lt;3&gt;\")=13,3,""))))))</f>
        <v>2</v>
      </c>
      <c r="D70" s="5">
        <v>103</v>
      </c>
      <c r="E70" s="164" t="s">
        <v>386</v>
      </c>
      <c r="F70" s="26"/>
      <c r="G70" s="160"/>
      <c r="H70" s="161"/>
      <c r="I70" s="32"/>
      <c r="J70" s="157"/>
      <c r="K70" s="162"/>
      <c r="L70" s="158"/>
    </row>
    <row r="71" spans="1:12" ht="43.5" x14ac:dyDescent="0.35">
      <c r="A71" s="118" t="s">
        <v>924</v>
      </c>
      <c r="B71" s="7">
        <f>IF(  AND(ISNUMBER(C71),OR(ISNUMBER(D71),D71="PG")),IF(IF(Capa!$B$6="B",0,Capa!$B$6)&gt;=C71,1,0),"")</f>
        <v>0</v>
      </c>
      <c r="C71" s="6">
        <f t="shared" si="1"/>
        <v>2</v>
      </c>
      <c r="D71" s="5">
        <v>104</v>
      </c>
      <c r="E71" s="164" t="s">
        <v>611</v>
      </c>
      <c r="F71" s="26"/>
      <c r="G71" s="160"/>
      <c r="H71" s="161"/>
      <c r="I71" s="32"/>
      <c r="J71" s="157"/>
      <c r="K71" s="162"/>
      <c r="L71" s="158"/>
    </row>
    <row r="72" spans="1:12" ht="29" x14ac:dyDescent="0.35">
      <c r="A72" s="118" t="s">
        <v>924</v>
      </c>
      <c r="B72" s="7" t="str">
        <f>IF(  AND(ISNUMBER(C72),OR(ISNUMBER(D72),D72="PG")),IF(IF(Capa!$B$6="B",0,Capa!$B$6)&gt;=C72,1,0),"")</f>
        <v/>
      </c>
      <c r="C72" s="6">
        <f t="shared" si="1"/>
        <v>2</v>
      </c>
      <c r="D72" s="5" t="s">
        <v>328</v>
      </c>
      <c r="E72" s="210" t="s">
        <v>65</v>
      </c>
      <c r="F72" s="96"/>
      <c r="G72" s="271"/>
      <c r="H72" s="272"/>
      <c r="I72" s="96"/>
      <c r="J72" s="176"/>
      <c r="K72" s="273"/>
      <c r="L72" s="158"/>
    </row>
    <row r="73" spans="1:12" x14ac:dyDescent="0.35">
      <c r="A73" s="118" t="s">
        <v>924</v>
      </c>
      <c r="B73" s="7">
        <f>IF(  AND(ISNUMBER(C73),OR(ISNUMBER(D73),D73="PG")),IF(IF(Capa!$B$6="B",0,Capa!$B$6)&gt;=C73,1,0),"")</f>
        <v>0</v>
      </c>
      <c r="C73" s="6">
        <f t="shared" si="1"/>
        <v>2</v>
      </c>
      <c r="D73" s="5">
        <v>105</v>
      </c>
      <c r="E73" s="164" t="s">
        <v>303</v>
      </c>
      <c r="F73" s="26"/>
      <c r="G73" s="160"/>
      <c r="H73" s="161"/>
      <c r="I73" s="32"/>
      <c r="J73" s="157"/>
      <c r="K73" s="162"/>
      <c r="L73" s="158"/>
    </row>
    <row r="74" spans="1:12" x14ac:dyDescent="0.35">
      <c r="A74" s="118" t="s">
        <v>924</v>
      </c>
      <c r="B74" s="7">
        <f>IF(  AND(ISNUMBER(C74),OR(ISNUMBER(D74),D74="PG")),IF(IF(Capa!$B$6="B",0,Capa!$B$6)&gt;=C74,1,0),"")</f>
        <v>0</v>
      </c>
      <c r="C74" s="6">
        <f t="shared" si="1"/>
        <v>2</v>
      </c>
      <c r="D74" s="5">
        <v>106</v>
      </c>
      <c r="E74" s="164" t="s">
        <v>310</v>
      </c>
      <c r="F74" s="26"/>
      <c r="G74" s="160"/>
      <c r="H74" s="161"/>
      <c r="I74" s="32"/>
      <c r="J74" s="157"/>
      <c r="K74" s="162"/>
      <c r="L74" s="158"/>
    </row>
    <row r="75" spans="1:12" x14ac:dyDescent="0.35">
      <c r="A75" s="118" t="s">
        <v>924</v>
      </c>
      <c r="B75" s="7">
        <f>IF(  AND(ISNUMBER(C75),OR(ISNUMBER(D75),D75="PG")),IF(IF(Capa!$B$6="B",0,Capa!$B$6)&gt;=C75,1,0),"")</f>
        <v>0</v>
      </c>
      <c r="C75" s="6">
        <f t="shared" si="1"/>
        <v>2</v>
      </c>
      <c r="D75" s="5">
        <v>107</v>
      </c>
      <c r="E75" s="164" t="s">
        <v>305</v>
      </c>
      <c r="F75" s="26"/>
      <c r="G75" s="160"/>
      <c r="H75" s="161"/>
      <c r="I75" s="32"/>
      <c r="J75" s="157"/>
      <c r="K75" s="162"/>
      <c r="L75" s="158"/>
    </row>
    <row r="76" spans="1:12" ht="29" x14ac:dyDescent="0.35">
      <c r="A76" s="118" t="s">
        <v>924</v>
      </c>
      <c r="B76" s="7">
        <f>IF(  AND(ISNUMBER(C76),OR(ISNUMBER(D76),D76="PG")),IF(IF(Capa!$B$6="B",0,Capa!$B$6)&gt;=C76,1,0),"")</f>
        <v>0</v>
      </c>
      <c r="C76" s="6">
        <f t="shared" si="1"/>
        <v>2</v>
      </c>
      <c r="D76" s="5">
        <v>108</v>
      </c>
      <c r="E76" s="164" t="s">
        <v>311</v>
      </c>
      <c r="F76" s="26"/>
      <c r="G76" s="160"/>
      <c r="H76" s="161"/>
      <c r="I76" s="32"/>
      <c r="J76" s="157"/>
      <c r="K76" s="162"/>
      <c r="L76" s="158"/>
    </row>
    <row r="77" spans="1:12" x14ac:dyDescent="0.35">
      <c r="A77" s="118" t="s">
        <v>924</v>
      </c>
      <c r="B77" s="7">
        <f>IF(  AND(ISNUMBER(C77),OR(ISNUMBER(D77),D77="PG")),IF(IF(Capa!$B$6="B",0,Capa!$B$6)&gt;=C77,1,0),"")</f>
        <v>0</v>
      </c>
      <c r="C77" s="6">
        <f t="shared" si="1"/>
        <v>2</v>
      </c>
      <c r="D77" s="5">
        <v>109</v>
      </c>
      <c r="E77" s="164" t="s">
        <v>312</v>
      </c>
      <c r="F77" s="26"/>
      <c r="G77" s="160"/>
      <c r="H77" s="161"/>
      <c r="I77" s="32"/>
      <c r="J77" s="157"/>
      <c r="K77" s="162"/>
      <c r="L77" s="158"/>
    </row>
    <row r="78" spans="1:12" x14ac:dyDescent="0.35">
      <c r="A78" s="118" t="s">
        <v>924</v>
      </c>
      <c r="B78" s="7">
        <f>IF(  AND(ISNUMBER(C78),OR(ISNUMBER(D78),D78="PG")),IF(IF(Capa!$B$6="B",0,Capa!$B$6)&gt;=C78,1,0),"")</f>
        <v>0</v>
      </c>
      <c r="C78" s="6">
        <f t="shared" si="1"/>
        <v>2</v>
      </c>
      <c r="D78" s="5">
        <v>110</v>
      </c>
      <c r="E78" s="164" t="s">
        <v>308</v>
      </c>
      <c r="F78" s="26"/>
      <c r="G78" s="160"/>
      <c r="H78" s="161"/>
      <c r="I78" s="32"/>
      <c r="J78" s="157"/>
      <c r="K78" s="162"/>
      <c r="L78" s="158"/>
    </row>
    <row r="79" spans="1:12" x14ac:dyDescent="0.35">
      <c r="A79" s="118" t="s">
        <v>924</v>
      </c>
      <c r="B79" s="7">
        <f>IF(  AND(ISNUMBER(C79),OR(ISNUMBER(D79),D79="PG")),IF(IF(Capa!$B$6="B",0,Capa!$B$6)&gt;=C79,1,0),"")</f>
        <v>0</v>
      </c>
      <c r="C79" s="6">
        <f t="shared" si="1"/>
        <v>2</v>
      </c>
      <c r="D79" s="5">
        <v>111</v>
      </c>
      <c r="E79" s="164" t="s">
        <v>313</v>
      </c>
      <c r="F79" s="26"/>
      <c r="G79" s="160"/>
      <c r="H79" s="161"/>
      <c r="I79" s="32"/>
      <c r="J79" s="157"/>
      <c r="K79" s="162"/>
      <c r="L79" s="158"/>
    </row>
    <row r="80" spans="1:12" ht="43.5" x14ac:dyDescent="0.35">
      <c r="A80" s="118" t="s">
        <v>924</v>
      </c>
      <c r="B80" s="7">
        <f>IF(  AND(ISNUMBER(C80),OR(ISNUMBER(D80),D80="PG")),IF(IF(Capa!$B$6="B",0,Capa!$B$6)&gt;=C80,1,0),"")</f>
        <v>0</v>
      </c>
      <c r="C80" s="6">
        <f t="shared" si="1"/>
        <v>2</v>
      </c>
      <c r="D80" s="5">
        <v>112</v>
      </c>
      <c r="E80" s="164" t="s">
        <v>66</v>
      </c>
      <c r="F80" s="26"/>
      <c r="G80" s="160"/>
      <c r="H80" s="161"/>
      <c r="I80" s="32"/>
      <c r="J80" s="157"/>
      <c r="K80" s="162"/>
      <c r="L80" s="158"/>
    </row>
    <row r="81" spans="1:12" ht="7.75" customHeight="1" x14ac:dyDescent="0.35">
      <c r="A81" s="118" t="s">
        <v>924</v>
      </c>
      <c r="B81" s="7" t="str">
        <f>IF(  AND(ISNUMBER(C81),OR(ISNUMBER(D81),D81="PG")),IF(IF(Capa!$B$6="B",0,Capa!$B$6)&gt;=C81,1,0),"")</f>
        <v/>
      </c>
      <c r="C81" s="6">
        <f t="shared" si="1"/>
        <v>3</v>
      </c>
      <c r="D81" s="5" t="s">
        <v>11</v>
      </c>
      <c r="E81" s="164"/>
      <c r="F81" s="26"/>
      <c r="G81" s="160"/>
      <c r="H81" s="161"/>
      <c r="I81" s="32"/>
      <c r="J81" s="157"/>
      <c r="K81" s="162"/>
      <c r="L81" s="158"/>
    </row>
    <row r="82" spans="1:12" ht="43.5" x14ac:dyDescent="0.35">
      <c r="A82" s="118" t="s">
        <v>924</v>
      </c>
      <c r="B82" s="7">
        <f>IF(  AND(ISNUMBER(C82),OR(ISNUMBER(D82),D82="PG")),IF(IF(Capa!$B$6="B",0,Capa!$B$6)&gt;=C82,1,0),"")</f>
        <v>0</v>
      </c>
      <c r="C82" s="6">
        <f t="shared" si="1"/>
        <v>3</v>
      </c>
      <c r="D82" s="5">
        <v>113</v>
      </c>
      <c r="E82" s="164" t="s">
        <v>67</v>
      </c>
      <c r="F82" s="26"/>
      <c r="G82" s="160"/>
      <c r="H82" s="161"/>
      <c r="I82" s="32"/>
      <c r="J82" s="157"/>
      <c r="K82" s="162"/>
      <c r="L82" s="158"/>
    </row>
    <row r="83" spans="1:12" ht="29" x14ac:dyDescent="0.35">
      <c r="A83" s="118" t="s">
        <v>924</v>
      </c>
      <c r="B83" s="7">
        <f>IF(  AND(ISNUMBER(C83),OR(ISNUMBER(D83),D83="PG")),IF(IF(Capa!$B$6="B",0,Capa!$B$6)&gt;=C83,1,0),"")</f>
        <v>0</v>
      </c>
      <c r="C83" s="6">
        <f t="shared" si="1"/>
        <v>3</v>
      </c>
      <c r="D83" s="5">
        <v>114</v>
      </c>
      <c r="E83" s="164" t="s">
        <v>68</v>
      </c>
      <c r="F83" s="26"/>
      <c r="G83" s="160"/>
      <c r="H83" s="161"/>
      <c r="I83" s="32"/>
      <c r="J83" s="157"/>
      <c r="K83" s="162"/>
      <c r="L83" s="158"/>
    </row>
    <row r="84" spans="1:12" x14ac:dyDescent="0.35">
      <c r="B84" s="7" t="str">
        <f>IF(  AND(ISNUMBER(C84),OR(ISNUMBER(D84),D84="PG")),IF(IF(Capa!$B$6="B",0,Capa!$B$6)&gt;=C84,1,0),"")</f>
        <v/>
      </c>
      <c r="C84" s="10" t="str">
        <f t="shared" si="1"/>
        <v/>
      </c>
      <c r="D84" s="90"/>
      <c r="E84" s="181"/>
      <c r="F84" s="91"/>
      <c r="G84" s="142"/>
      <c r="H84" s="142"/>
      <c r="I84" s="91"/>
      <c r="J84" s="142"/>
      <c r="K84" s="169"/>
      <c r="L84" s="142"/>
    </row>
    <row r="85" spans="1:12" ht="14.5" x14ac:dyDescent="0.35">
      <c r="A85" s="118" t="s">
        <v>920</v>
      </c>
      <c r="B85" s="7" t="str">
        <f>IF(  AND(ISNUMBER(C85),OR(ISNUMBER(D85),D85="PG")),IF(IF(Capa!$B$6="B",0,Capa!$B$6)&gt;=C85,1,0),"")</f>
        <v/>
      </c>
      <c r="C85" s="11" t="str">
        <f t="shared" si="1"/>
        <v/>
      </c>
      <c r="D85" s="15"/>
      <c r="E85" s="182" t="s">
        <v>69</v>
      </c>
      <c r="F85" s="268">
        <f>IF(COUNTIFS($A$1:$A$230,"="&amp;A85&amp;"?",$B$1:$B$230,"&gt;0",$D$1:$D$230,"&gt;0")&gt;0,(COUNTIFS($A$1:$A$230,"="&amp;A85&amp;"?",$B$1:$B$230,"&gt;0",$D$1:$D$230,"&gt;0",F$1:F$230,"=S")+COUNTIFS($A$1:$A$230,"="&amp;A85&amp;"?",$B$1:$B$230,"&gt;0",$D$1:$D$230,"&gt;0",$F$1:$F$230,"=P")+COUNTIFS($A$1:$A$230,"="&amp;A85&amp;"?",$B$1:$B$230,"&gt;0",$D$1:$D$230,"&gt;0",F$1:F$230,"=N"))/COUNTIFS($A$1:$A$230,"="&amp;A85&amp;"?",$B$1:$B$230,"&gt;0",$D$1:$D$230,"&gt;0"),0)</f>
        <v>0</v>
      </c>
      <c r="G85" s="146"/>
      <c r="H85" s="146"/>
      <c r="I85" s="268">
        <f>IF(COUNTIFS($A$1:$A$230,"="&amp;A85&amp;"?",$B$1:$B$230,"&gt;0",$D$1:$D$230,"&gt;0")&gt;0,
        (COUNTIFS($A$1:$A$230,"="&amp;A85&amp;"?",$B$1:$B$230,"&gt;0",$D$1:$D$230,"&gt;0",F$1:F$230,"=S",I$1:I$230,"") +
         (COUNTIFS($A$1:$A$230,"="&amp;A85&amp;"?",$B$1:$B$230,"&gt;0",$D$1:$D$230,"&gt;0",$F$1:$F$230,"=P",I$1:I$230,"")/2) +
         COUNTIFS($A$1:$A$230,"="&amp;A85&amp;"?",$B$1:$B$230,"&gt;0",$D$1:$D$230,"&gt;0",I$1:I$230,"=S") +
         (COUNTIFS($A$1:$A$230,"="&amp;A85&amp;"?",$B$1:$B$230,"&gt;0",$D$1:$D$230,"&gt;0",I$1:I$230,"=P")/2)
         )/COUNTIFS($A$1:$A$230,"="&amp;A85&amp;"?",$B$1:$B$230,"&gt;0",$D$1:$D$230,"&gt;0"),0)</f>
        <v>0</v>
      </c>
      <c r="J85" s="146"/>
      <c r="K85" s="147"/>
      <c r="L85" s="146"/>
    </row>
    <row r="86" spans="1:12" ht="18" customHeight="1" x14ac:dyDescent="0.35">
      <c r="A86" s="118" t="s">
        <v>920</v>
      </c>
      <c r="B86" s="7" t="str">
        <f>IF(  AND(ISNUMBER(C86),OR(ISNUMBER(D86),D86="PG")),IF(IF(Capa!$B$6="B",0,Capa!$B$6)&gt;=C86,1,0),"")</f>
        <v/>
      </c>
      <c r="C86" s="82" t="str">
        <f t="shared" si="1"/>
        <v/>
      </c>
      <c r="D86" s="83"/>
      <c r="E86" s="73">
        <f>IF(SUMIFS($B$1:$B$230,$A$1:$A$230,"="&amp;A85&amp;"?",B$1:B$230,"&gt;0")&lt;=0,0,COUNTIFS($F$1:$F$230,"*",$A$1:$A$230,"="&amp;A85&amp;"?",B$1:B$230,"&gt;0")/SUMIFS($B$1:$B$230,$A$1:$A$230,"="&amp;A85&amp;"?",B$1:B$230,"&gt;0"))</f>
        <v>0</v>
      </c>
      <c r="F86" s="81"/>
      <c r="G86" s="149"/>
      <c r="H86" s="149"/>
      <c r="I86" s="86"/>
      <c r="J86" s="150"/>
      <c r="K86" s="149"/>
      <c r="L86" s="150"/>
    </row>
    <row r="87" spans="1:12" x14ac:dyDescent="0.35">
      <c r="A87" s="118" t="s">
        <v>925</v>
      </c>
      <c r="B87" s="7" t="str">
        <f>IF(  AND(ISNUMBER(C87),OR(ISNUMBER(D87),D87="PG")),IF(IF(Capa!$B$6="B",0,Capa!$B$6)&gt;=C87,1,0),"")</f>
        <v/>
      </c>
      <c r="C87" s="11" t="str">
        <f t="shared" si="1"/>
        <v/>
      </c>
      <c r="D87" s="15"/>
      <c r="E87" s="182" t="s">
        <v>70</v>
      </c>
      <c r="F87" s="24"/>
      <c r="G87" s="132"/>
      <c r="H87" s="132"/>
      <c r="I87" s="24"/>
      <c r="J87" s="132"/>
      <c r="K87" s="183"/>
      <c r="L87" s="270" t="str">
        <f>IF(COUNTIFS($A$1:$A$230,"="&amp;$A87,$B$1:$B$230,"&gt;0",$D$1:$D$230,"&gt;0")&gt;0,
        (COUNTIFS($A$1:$A$230,"="&amp;$A87,$B$1:$B$230,"&gt;0",$D$1:$D$230,"&gt;0",F$1:F$230,"=S",I$1:I$230,"") +
         (COUNTIFS($A$1:$A$230,"="&amp;$A87,$B$1:$B$230,"&gt;0",$D$1:$D$230,"&gt;0",$F$1:$F$230,"=P",I$1:I$230,"")/2) +
         COUNTIFS($A$1:$A$230,"="&amp;$A87,$B$1:$B$230,"&gt;0",$D$1:$D$230,"&gt;0",I$1:I$230,"=S") +
         (COUNTIFS($A$1:$A$230,"="&amp;$A87,$B$1:$B$230,"&gt;0",$D$1:$D$230,"&gt;0",I$1:I$230,"=P")/2)
         )/COUNTIFS($A$1:$A$230,"="&amp;$A87,$B$1:$B$230,"&gt;0",$D$1:$D$230,"&gt;0"),"")</f>
        <v/>
      </c>
    </row>
    <row r="88" spans="1:12" ht="4.75" customHeight="1" x14ac:dyDescent="0.35">
      <c r="A88" s="118" t="s">
        <v>925</v>
      </c>
      <c r="B88" s="7" t="str">
        <f>IF(  AND(ISNUMBER(C88),OR(ISNUMBER(D88),D88="PG")),IF(IF(Capa!$B$6="B",0,Capa!$B$6)&gt;=C88,1,0),"")</f>
        <v/>
      </c>
      <c r="C88" s="18">
        <f t="shared" si="1"/>
        <v>1</v>
      </c>
      <c r="D88" s="19" t="s">
        <v>6</v>
      </c>
      <c r="E88" s="179"/>
      <c r="F88" s="29"/>
      <c r="G88" s="128"/>
      <c r="H88" s="157"/>
      <c r="I88" s="27"/>
      <c r="J88" s="157"/>
      <c r="K88" s="180"/>
      <c r="L88" s="163"/>
    </row>
    <row r="89" spans="1:12" ht="52" x14ac:dyDescent="0.35">
      <c r="A89" s="118" t="s">
        <v>925</v>
      </c>
      <c r="B89" s="7">
        <f>IF(  AND(ISNUMBER(C89),OR(ISNUMBER(D89),D89="PG")),IF(IF(Capa!$B$6="B",0,Capa!$B$6)&gt;=C89,1,0),"")</f>
        <v>0</v>
      </c>
      <c r="C89" s="6">
        <f t="shared" si="1"/>
        <v>1</v>
      </c>
      <c r="D89" s="5" t="s">
        <v>295</v>
      </c>
      <c r="E89" s="159" t="s">
        <v>1002</v>
      </c>
      <c r="F89" s="26"/>
      <c r="G89" s="160"/>
      <c r="H89" s="161"/>
      <c r="I89" s="32"/>
      <c r="J89" s="157"/>
      <c r="K89" s="162"/>
      <c r="L89" s="163"/>
    </row>
    <row r="90" spans="1:12" ht="41.4" customHeight="1" x14ac:dyDescent="0.35">
      <c r="A90" s="118" t="s">
        <v>925</v>
      </c>
      <c r="B90" s="7">
        <f>IF(  AND(ISNUMBER(C90),OR(ISNUMBER(D90),D90="PG")),IF(IF(Capa!$B$6="B",0,Capa!$B$6)&gt;=C90,1,0),"")</f>
        <v>0</v>
      </c>
      <c r="C90" s="6">
        <f t="shared" si="1"/>
        <v>1</v>
      </c>
      <c r="D90" s="5">
        <v>115</v>
      </c>
      <c r="E90" s="164" t="s">
        <v>387</v>
      </c>
      <c r="F90" s="26"/>
      <c r="G90" s="160"/>
      <c r="H90" s="161"/>
      <c r="I90" s="32"/>
      <c r="J90" s="157"/>
      <c r="K90" s="162"/>
      <c r="L90" s="158"/>
    </row>
    <row r="91" spans="1:12" ht="6.65" customHeight="1" x14ac:dyDescent="0.35">
      <c r="A91" s="118" t="s">
        <v>925</v>
      </c>
      <c r="B91" s="7" t="str">
        <f>IF(  AND(ISNUMBER(C91),OR(ISNUMBER(D91),D91="PG")),IF(IF(Capa!$B$6="B",0,Capa!$B$6)&gt;=C91,1,0),"")</f>
        <v/>
      </c>
      <c r="C91" s="6">
        <f t="shared" si="1"/>
        <v>2</v>
      </c>
      <c r="D91" s="5" t="s">
        <v>9</v>
      </c>
      <c r="E91" s="164"/>
      <c r="F91" s="26"/>
      <c r="G91" s="160"/>
      <c r="H91" s="161"/>
      <c r="I91" s="32"/>
      <c r="J91" s="157"/>
      <c r="K91" s="162"/>
      <c r="L91" s="158"/>
    </row>
    <row r="92" spans="1:12" ht="74.400000000000006" customHeight="1" x14ac:dyDescent="0.35">
      <c r="A92" s="118" t="s">
        <v>925</v>
      </c>
      <c r="B92" s="7">
        <f>IF(  AND(ISNUMBER(C92),OR(ISNUMBER(D92),D92="PG")),IF(IF(Capa!$B$6="B",0,Capa!$B$6)&gt;=C92,1,0),"")</f>
        <v>0</v>
      </c>
      <c r="C92" s="6">
        <f t="shared" ref="C92:C153" si="2">IF(ISBLANK(D92),"",IF(ISERR(SEARCH(D92&amp;"\","&lt;B&gt;\&lt;1&gt;\&lt;2&gt;\&lt;3&gt;\")),IF(AND(NOT(ISBLANK(C91)),C91&lt;=3),C91,""),
IF(SEARCH(D92&amp;"\","&lt;B&gt;\&lt;1&gt;\&lt;2&gt;\&lt;3&gt;\")=1,0,IF(SEARCH(D92&amp;"\","&lt;B&gt;\&lt;1&gt;\&lt;2&gt;\&lt;3&gt;\")=5,1,IF(SEARCH(D92&amp;"\","&lt;B&gt;\&lt;1&gt;\&lt;2&gt;\&lt;3&gt;\")=9,2,IF(SEARCH(D92&amp;"\","&lt;B&gt;\&lt;1&gt;\&lt;2&gt;\&lt;3&gt;\")=13,3,""))))))</f>
        <v>2</v>
      </c>
      <c r="D92" s="5">
        <v>116</v>
      </c>
      <c r="E92" s="164" t="s">
        <v>71</v>
      </c>
      <c r="F92" s="26"/>
      <c r="G92" s="160"/>
      <c r="H92" s="161"/>
      <c r="I92" s="32"/>
      <c r="J92" s="157"/>
      <c r="K92" s="162"/>
      <c r="L92" s="158"/>
    </row>
    <row r="93" spans="1:12" ht="9.65" customHeight="1" x14ac:dyDescent="0.35">
      <c r="A93" s="118" t="s">
        <v>925</v>
      </c>
      <c r="B93" s="7" t="str">
        <f>IF(  AND(ISNUMBER(C93),OR(ISNUMBER(D93),D93="PG")),IF(IF(Capa!$B$6="B",0,Capa!$B$6)&gt;=C93,1,0),"")</f>
        <v/>
      </c>
      <c r="C93" s="6">
        <f t="shared" si="2"/>
        <v>3</v>
      </c>
      <c r="D93" s="5" t="s">
        <v>11</v>
      </c>
      <c r="E93" s="164"/>
      <c r="F93" s="26"/>
      <c r="G93" s="160"/>
      <c r="H93" s="161"/>
      <c r="I93" s="32"/>
      <c r="J93" s="157"/>
      <c r="K93" s="162"/>
      <c r="L93" s="158"/>
    </row>
    <row r="94" spans="1:12" ht="43.5" x14ac:dyDescent="0.35">
      <c r="A94" s="118" t="s">
        <v>925</v>
      </c>
      <c r="B94" s="7">
        <f>IF(  AND(ISNUMBER(C94),OR(ISNUMBER(D94),D94="PG")),IF(IF(Capa!$B$6="B",0,Capa!$B$6)&gt;=C94,1,0),"")</f>
        <v>0</v>
      </c>
      <c r="C94" s="6">
        <f t="shared" si="2"/>
        <v>3</v>
      </c>
      <c r="D94" s="5">
        <v>117</v>
      </c>
      <c r="E94" s="164" t="s">
        <v>72</v>
      </c>
      <c r="F94" s="26"/>
      <c r="G94" s="160"/>
      <c r="H94" s="161"/>
      <c r="I94" s="32"/>
      <c r="J94" s="157"/>
      <c r="K94" s="162"/>
      <c r="L94" s="158"/>
    </row>
    <row r="95" spans="1:12" ht="15.9" customHeight="1" x14ac:dyDescent="0.35">
      <c r="B95" s="7" t="str">
        <f>IF(  AND(ISNUMBER(C95),OR(ISNUMBER(D95),D95="PG")),IF(IF(Capa!$B$6="B",0,Capa!$B$6)&gt;=C95,1,0),"")</f>
        <v/>
      </c>
      <c r="C95" s="16" t="str">
        <f t="shared" si="2"/>
        <v/>
      </c>
      <c r="D95" s="17"/>
      <c r="E95" s="208"/>
      <c r="F95" s="30"/>
      <c r="G95" s="172"/>
      <c r="H95" s="157"/>
      <c r="I95" s="27"/>
      <c r="J95" s="157"/>
      <c r="K95" s="209"/>
      <c r="L95" s="158"/>
    </row>
    <row r="96" spans="1:12" x14ac:dyDescent="0.35">
      <c r="A96" s="118" t="s">
        <v>926</v>
      </c>
      <c r="B96" s="7" t="str">
        <f>IF(  AND(ISNUMBER(C96),OR(ISNUMBER(D96),D96="PG")),IF(IF(Capa!$B$6="B",0,Capa!$B$6)&gt;=C96,1,0),"")</f>
        <v/>
      </c>
      <c r="C96" s="11" t="str">
        <f t="shared" si="2"/>
        <v/>
      </c>
      <c r="D96" s="15"/>
      <c r="E96" s="182" t="s">
        <v>73</v>
      </c>
      <c r="F96" s="24"/>
      <c r="G96" s="132"/>
      <c r="H96" s="132"/>
      <c r="I96" s="24"/>
      <c r="J96" s="132"/>
      <c r="K96" s="183"/>
      <c r="L96" s="270" t="str">
        <f>IF(COUNTIFS($A$1:$A$230,"="&amp;$A96,$B$1:$B$230,"&gt;0",$D$1:$D$230,"&gt;0")&gt;0,
        (COUNTIFS($A$1:$A$230,"="&amp;$A96,$B$1:$B$230,"&gt;0",$D$1:$D$230,"&gt;0",F$1:F$230,"=S",I$1:I$230,"") +
         (COUNTIFS($A$1:$A$230,"="&amp;$A96,$B$1:$B$230,"&gt;0",$D$1:$D$230,"&gt;0",$F$1:$F$230,"=P",I$1:I$230,"")/2) +
         COUNTIFS($A$1:$A$230,"="&amp;$A96,$B$1:$B$230,"&gt;0",$D$1:$D$230,"&gt;0",I$1:I$230,"=S") +
         (COUNTIFS($A$1:$A$230,"="&amp;$A96,$B$1:$B$230,"&gt;0",$D$1:$D$230,"&gt;0",I$1:I$230,"=P")/2)
         )/COUNTIFS($A$1:$A$230,"="&amp;$A96,$B$1:$B$230,"&gt;0",$D$1:$D$230,"&gt;0"),"")</f>
        <v/>
      </c>
    </row>
    <row r="97" spans="1:12" ht="7.75" customHeight="1" x14ac:dyDescent="0.35">
      <c r="A97" s="118" t="s">
        <v>926</v>
      </c>
      <c r="B97" s="7" t="str">
        <f>IF(  AND(ISNUMBER(C97),OR(ISNUMBER(D97),D97="PG")),IF(IF(Capa!$B$6="B",0,Capa!$B$6)&gt;=C97,1,0),"")</f>
        <v/>
      </c>
      <c r="C97" s="18">
        <f t="shared" si="2"/>
        <v>0</v>
      </c>
      <c r="D97" s="19" t="s">
        <v>4</v>
      </c>
      <c r="E97" s="179"/>
      <c r="F97" s="29"/>
      <c r="G97" s="128"/>
      <c r="H97" s="157"/>
      <c r="I97" s="27"/>
      <c r="J97" s="157"/>
      <c r="K97" s="180"/>
      <c r="L97" s="163"/>
    </row>
    <row r="98" spans="1:12" ht="78" x14ac:dyDescent="0.35">
      <c r="A98" s="118" t="s">
        <v>926</v>
      </c>
      <c r="B98" s="7">
        <f>IF(  AND(ISNUMBER(C98),OR(ISNUMBER(D98),D98="PG")),IF(IF(Capa!$B$6="B",0,Capa!$B$6)&gt;=C98,1,0),"")</f>
        <v>1</v>
      </c>
      <c r="C98" s="6">
        <f t="shared" si="2"/>
        <v>0</v>
      </c>
      <c r="D98" s="5" t="s">
        <v>295</v>
      </c>
      <c r="E98" s="159" t="s">
        <v>612</v>
      </c>
      <c r="F98" s="26"/>
      <c r="G98" s="160"/>
      <c r="H98" s="161"/>
      <c r="I98" s="32"/>
      <c r="J98" s="157"/>
      <c r="K98" s="162"/>
      <c r="L98" s="163"/>
    </row>
    <row r="99" spans="1:12" ht="7.75" customHeight="1" x14ac:dyDescent="0.35">
      <c r="A99" s="118" t="s">
        <v>926</v>
      </c>
      <c r="B99" s="7" t="str">
        <f>IF(  AND(ISNUMBER(C99),OR(ISNUMBER(D99),D99="PG")),IF(IF(Capa!$B$6="B",0,Capa!$B$6)&gt;=C99,1,0),"")</f>
        <v/>
      </c>
      <c r="C99" s="6">
        <f t="shared" si="2"/>
        <v>1</v>
      </c>
      <c r="D99" s="5" t="s">
        <v>6</v>
      </c>
      <c r="E99" s="171"/>
      <c r="F99" s="26"/>
      <c r="G99" s="160"/>
      <c r="H99" s="161"/>
      <c r="I99" s="32"/>
      <c r="J99" s="157"/>
      <c r="K99" s="162"/>
      <c r="L99" s="163"/>
    </row>
    <row r="100" spans="1:12" ht="58" x14ac:dyDescent="0.35">
      <c r="A100" s="118" t="s">
        <v>926</v>
      </c>
      <c r="B100" s="7">
        <f>IF(  AND(ISNUMBER(C100),OR(ISNUMBER(D100),D100="PG")),IF(IF(Capa!$B$6="B",0,Capa!$B$6)&gt;=C100,1,0),"")</f>
        <v>0</v>
      </c>
      <c r="C100" s="6">
        <f t="shared" si="2"/>
        <v>1</v>
      </c>
      <c r="D100" s="5">
        <v>118</v>
      </c>
      <c r="E100" s="239" t="s">
        <v>388</v>
      </c>
      <c r="F100" s="26"/>
      <c r="G100" s="160"/>
      <c r="H100" s="161"/>
      <c r="I100" s="32"/>
      <c r="J100" s="157"/>
      <c r="K100" s="162"/>
      <c r="L100" s="158"/>
    </row>
    <row r="101" spans="1:12" ht="29" x14ac:dyDescent="0.35">
      <c r="A101" s="118" t="s">
        <v>926</v>
      </c>
      <c r="B101" s="7">
        <f>IF(  AND(ISNUMBER(C101),OR(ISNUMBER(D101),D101="PG")),IF(IF(Capa!$B$6="B",0,Capa!$B$6)&gt;=C101,1,0),"")</f>
        <v>0</v>
      </c>
      <c r="C101" s="6">
        <f t="shared" si="2"/>
        <v>1</v>
      </c>
      <c r="D101" s="5">
        <v>119</v>
      </c>
      <c r="E101" s="164" t="s">
        <v>74</v>
      </c>
      <c r="F101" s="26"/>
      <c r="G101" s="160"/>
      <c r="H101" s="161"/>
      <c r="I101" s="32"/>
      <c r="J101" s="157"/>
      <c r="K101" s="162"/>
      <c r="L101" s="158"/>
    </row>
    <row r="102" spans="1:12" ht="6.65" customHeight="1" x14ac:dyDescent="0.35">
      <c r="A102" s="118" t="s">
        <v>926</v>
      </c>
      <c r="B102" s="7" t="str">
        <f>IF(  AND(ISNUMBER(C102),OR(ISNUMBER(D102),D102="PG")),IF(IF(Capa!$B$6="B",0,Capa!$B$6)&gt;=C102,1,0),"")</f>
        <v/>
      </c>
      <c r="C102" s="6">
        <f>IF(ISBLANK(D102),"",IF(ISERR(SEARCH(D102&amp;"\","&lt;B&gt;\&lt;1&gt;\&lt;2&gt;\&lt;3&gt;\")),IF(AND(NOT(ISBLANK(C101)),C101&lt;=3),C101,""),
IF(SEARCH(D102&amp;"\","&lt;B&gt;\&lt;1&gt;\&lt;2&gt;\&lt;3&gt;\")=1,0,IF(SEARCH(D102&amp;"\","&lt;B&gt;\&lt;1&gt;\&lt;2&gt;\&lt;3&gt;\")=5,1,IF(SEARCH(D102&amp;"\","&lt;B&gt;\&lt;1&gt;\&lt;2&gt;\&lt;3&gt;\")=9,2,IF(SEARCH(D102&amp;"\","&lt;B&gt;\&lt;1&gt;\&lt;2&gt;\&lt;3&gt;\")=13,3,""))))))</f>
        <v>2</v>
      </c>
      <c r="D102" s="5" t="s">
        <v>9</v>
      </c>
      <c r="E102" s="164"/>
      <c r="F102" s="26"/>
      <c r="G102" s="160"/>
      <c r="H102" s="161"/>
      <c r="I102" s="32"/>
      <c r="J102" s="157"/>
      <c r="K102" s="162"/>
      <c r="L102" s="158"/>
    </row>
    <row r="103" spans="1:12" ht="43.5" x14ac:dyDescent="0.35">
      <c r="A103" s="118" t="s">
        <v>926</v>
      </c>
      <c r="B103" s="7">
        <f>IF(  AND(ISNUMBER(C103),OR(ISNUMBER(D103),D103="PG")),IF(IF(Capa!$B$6="B",0,Capa!$B$6)&gt;=C103,1,0),"")</f>
        <v>0</v>
      </c>
      <c r="C103" s="6">
        <f>IF(ISBLANK(D103),"",IF(ISERR(SEARCH(D103&amp;"\","&lt;B&gt;\&lt;1&gt;\&lt;2&gt;\&lt;3&gt;\")),IF(AND(NOT(ISBLANK(C102)),C102&lt;=3),C102,""),
IF(SEARCH(D103&amp;"\","&lt;B&gt;\&lt;1&gt;\&lt;2&gt;\&lt;3&gt;\")=1,0,IF(SEARCH(D103&amp;"\","&lt;B&gt;\&lt;1&gt;\&lt;2&gt;\&lt;3&gt;\")=5,1,IF(SEARCH(D103&amp;"\","&lt;B&gt;\&lt;1&gt;\&lt;2&gt;\&lt;3&gt;\")=9,2,IF(SEARCH(D103&amp;"\","&lt;B&gt;\&lt;1&gt;\&lt;2&gt;\&lt;3&gt;\")=13,3,""))))))</f>
        <v>2</v>
      </c>
      <c r="D103" s="5">
        <v>120</v>
      </c>
      <c r="E103" s="164" t="s">
        <v>613</v>
      </c>
      <c r="F103" s="26"/>
      <c r="G103" s="160"/>
      <c r="H103" s="161"/>
      <c r="I103" s="32"/>
      <c r="J103" s="157"/>
      <c r="K103" s="162"/>
      <c r="L103" s="158"/>
    </row>
    <row r="104" spans="1:12" ht="29" x14ac:dyDescent="0.35">
      <c r="A104" s="118" t="s">
        <v>926</v>
      </c>
      <c r="B104" s="7">
        <f>IF(  AND(ISNUMBER(C104),OR(ISNUMBER(D104),D104="PG")),IF(IF(Capa!$B$6="B",0,Capa!$B$6)&gt;=C104,1,0),"")</f>
        <v>0</v>
      </c>
      <c r="C104" s="6">
        <f t="shared" si="2"/>
        <v>2</v>
      </c>
      <c r="D104" s="5">
        <v>121</v>
      </c>
      <c r="E104" s="164" t="s">
        <v>75</v>
      </c>
      <c r="F104" s="26"/>
      <c r="G104" s="160"/>
      <c r="H104" s="161"/>
      <c r="I104" s="32"/>
      <c r="J104" s="157"/>
      <c r="K104" s="162"/>
      <c r="L104" s="158"/>
    </row>
    <row r="105" spans="1:12" ht="6.65" customHeight="1" x14ac:dyDescent="0.35">
      <c r="A105" s="118" t="s">
        <v>926</v>
      </c>
      <c r="B105" s="7" t="str">
        <f>IF(  AND(ISNUMBER(C105),OR(ISNUMBER(D105),D105="PG")),IF(IF(Capa!$B$6="B",0,Capa!$B$6)&gt;=C105,1,0),"")</f>
        <v/>
      </c>
      <c r="C105" s="6">
        <f t="shared" si="2"/>
        <v>3</v>
      </c>
      <c r="D105" s="5" t="s">
        <v>11</v>
      </c>
      <c r="E105" s="164"/>
      <c r="F105" s="26"/>
      <c r="G105" s="160"/>
      <c r="H105" s="161"/>
      <c r="I105" s="32"/>
      <c r="J105" s="157"/>
      <c r="K105" s="162"/>
      <c r="L105" s="158"/>
    </row>
    <row r="106" spans="1:12" ht="29" x14ac:dyDescent="0.35">
      <c r="A106" s="118" t="s">
        <v>926</v>
      </c>
      <c r="B106" s="7">
        <f>IF(  AND(ISNUMBER(C106),OR(ISNUMBER(D106),D106="PG")),IF(IF(Capa!$B$6="B",0,Capa!$B$6)&gt;=C106,1,0),"")</f>
        <v>0</v>
      </c>
      <c r="C106" s="6">
        <f t="shared" si="2"/>
        <v>3</v>
      </c>
      <c r="D106" s="5">
        <v>122</v>
      </c>
      <c r="E106" s="164" t="s">
        <v>76</v>
      </c>
      <c r="F106" s="26"/>
      <c r="G106" s="160"/>
      <c r="H106" s="161"/>
      <c r="I106" s="32"/>
      <c r="J106" s="157"/>
      <c r="K106" s="162"/>
      <c r="L106" s="158"/>
    </row>
    <row r="107" spans="1:12" ht="15" customHeight="1" x14ac:dyDescent="0.35">
      <c r="B107" s="7" t="str">
        <f>IF(  AND(ISNUMBER(C107),OR(ISNUMBER(D107),D107="PG")),IF(IF(Capa!$B$6="B",0,Capa!$B$6)&gt;=C107,1,0),"")</f>
        <v/>
      </c>
      <c r="C107" s="6" t="str">
        <f t="shared" si="2"/>
        <v/>
      </c>
      <c r="D107" s="90"/>
      <c r="E107" s="181"/>
      <c r="F107" s="91"/>
      <c r="G107" s="142"/>
      <c r="H107" s="142"/>
      <c r="I107" s="91"/>
      <c r="J107" s="142"/>
      <c r="K107" s="169"/>
      <c r="L107" s="142"/>
    </row>
    <row r="108" spans="1:12" ht="14.5" x14ac:dyDescent="0.35">
      <c r="A108" s="118" t="s">
        <v>927</v>
      </c>
      <c r="B108" s="7" t="str">
        <f>IF(  AND(ISNUMBER(C108),OR(ISNUMBER(D108),D108="PG")),IF(IF(Capa!$B$6="B",0,Capa!$B$6)&gt;=C108,1,0),"")</f>
        <v/>
      </c>
      <c r="C108" s="11" t="str">
        <f t="shared" si="2"/>
        <v/>
      </c>
      <c r="D108" s="15"/>
      <c r="E108" s="182" t="s">
        <v>77</v>
      </c>
      <c r="F108" s="268">
        <f>IF(COUNTIFS($A$1:$A$230,"="&amp;A108&amp;"?",$B$1:$B$230,"&gt;0",$D$1:$D$230,"&gt;0")&gt;0,(COUNTIFS($A$1:$A$230,"="&amp;A108&amp;"?",$B$1:$B$230,"&gt;0",$D$1:$D$230,"&gt;0",F$1:F$230,"=S")+COUNTIFS($A$1:$A$230,"="&amp;A108&amp;"?",$B$1:$B$230,"&gt;0",$D$1:$D$230,"&gt;0",$F$1:$F$230,"=P")+COUNTIFS($A$1:$A$230,"="&amp;A108&amp;"?",$B$1:$B$230,"&gt;0",$D$1:$D$230,"&gt;0",F$1:F$230,"=N"))/COUNTIFS($A$1:$A$230,"="&amp;A108&amp;"?",$B$1:$B$230,"&gt;0",$D$1:$D$230,"&gt;0"),0)</f>
        <v>0</v>
      </c>
      <c r="G108" s="146"/>
      <c r="H108" s="146"/>
      <c r="I108" s="268">
        <f>IF(COUNTIFS($A$1:$A$230,"="&amp;A108&amp;"?",$B$1:$B$230,"&gt;0",$D$1:$D$230,"&gt;0")&gt;0,
        (COUNTIFS($A$1:$A$230,"="&amp;A108&amp;"?",$B$1:$B$230,"&gt;0",$D$1:$D$230,"&gt;0",F$1:F$230,"=S",I$1:I$230,"") +
         (COUNTIFS($A$1:$A$230,"="&amp;A108&amp;"?",$B$1:$B$230,"&gt;0",$D$1:$D$230,"&gt;0",$F$1:$F$230,"=P",I$1:I$230,"")/2) +
         COUNTIFS($A$1:$A$230,"="&amp;A108&amp;"?",$B$1:$B$230,"&gt;0",$D$1:$D$230,"&gt;0",I$1:I$230,"=S") +
         (COUNTIFS($A$1:$A$230,"="&amp;A108&amp;"?",$B$1:$B$230,"&gt;0",$D$1:$D$230,"&gt;0",I$1:I$230,"=P")/2)
         )/COUNTIFS($A$1:$A$230,"="&amp;A108&amp;"?",$B$1:$B$230,"&gt;0",$D$1:$D$230,"&gt;0"),0)</f>
        <v>0</v>
      </c>
      <c r="J108" s="146"/>
      <c r="K108" s="147"/>
      <c r="L108" s="146"/>
    </row>
    <row r="109" spans="1:12" ht="14.75" customHeight="1" x14ac:dyDescent="0.35">
      <c r="A109" s="118" t="s">
        <v>927</v>
      </c>
      <c r="B109" s="7" t="str">
        <f>IF(  AND(ISNUMBER(C109),OR(ISNUMBER(D109),D109="PG")),IF(IF(Capa!$B$6="B",0,Capa!$B$6)&gt;=C109,1,0),"")</f>
        <v/>
      </c>
      <c r="C109" s="82" t="str">
        <f t="shared" si="2"/>
        <v/>
      </c>
      <c r="D109" s="83"/>
      <c r="E109" s="73">
        <f>IF(SUMIFS($B$1:$B$230,$A$1:$A$230,"="&amp;A108&amp;"?",B$1:B$230,"&gt;0")&lt;=0,0,COUNTIFS($F$1:$F$230,"*",$A$1:$A$230,"="&amp;A108&amp;"?",B$1:B$230,"&gt;0")/SUMIFS($B$1:$B$230,$A$1:$A$230,"="&amp;A108&amp;"?",B$1:B$230,"&gt;0"))</f>
        <v>0</v>
      </c>
      <c r="F109" s="81"/>
      <c r="G109" s="149"/>
      <c r="H109" s="149"/>
      <c r="I109" s="86"/>
      <c r="J109" s="150"/>
      <c r="K109" s="149"/>
      <c r="L109" s="150"/>
    </row>
    <row r="110" spans="1:12" x14ac:dyDescent="0.35">
      <c r="A110" s="118" t="s">
        <v>928</v>
      </c>
      <c r="B110" s="7" t="str">
        <f>IF(  AND(ISNUMBER(C110),OR(ISNUMBER(D110),D110="PG")),IF(IF(Capa!$B$6="B",0,Capa!$B$6)&gt;=C110,1,0),"")</f>
        <v/>
      </c>
      <c r="C110" s="11" t="str">
        <f t="shared" si="2"/>
        <v/>
      </c>
      <c r="D110" s="15"/>
      <c r="E110" s="182" t="s">
        <v>78</v>
      </c>
      <c r="F110" s="24"/>
      <c r="G110" s="132"/>
      <c r="H110" s="132"/>
      <c r="I110" s="24"/>
      <c r="J110" s="132"/>
      <c r="K110" s="183"/>
      <c r="L110" s="270">
        <f>IF(COUNTIFS($A$1:$A$230,"="&amp;$A110,$B$1:$B$230,"&gt;0",$D$1:$D$230,"&gt;0")&gt;0,
        (COUNTIFS($A$1:$A$230,"="&amp;$A110,$B$1:$B$230,"&gt;0",$D$1:$D$230,"&gt;0",F$1:F$230,"=S",I$1:I$230,"") +
         (COUNTIFS($A$1:$A$230,"="&amp;$A110,$B$1:$B$230,"&gt;0",$D$1:$D$230,"&gt;0",$F$1:$F$230,"=P",I$1:I$230,"")/2) +
         COUNTIFS($A$1:$A$230,"="&amp;$A110,$B$1:$B$230,"&gt;0",$D$1:$D$230,"&gt;0",I$1:I$230,"=S") +
         (COUNTIFS($A$1:$A$230,"="&amp;$A110,$B$1:$B$230,"&gt;0",$D$1:$D$230,"&gt;0",I$1:I$230,"=P")/2)
         )/COUNTIFS($A$1:$A$230,"="&amp;$A110,$B$1:$B$230,"&gt;0",$D$1:$D$230,"&gt;0"),"")</f>
        <v>0</v>
      </c>
    </row>
    <row r="111" spans="1:12" ht="9" customHeight="1" x14ac:dyDescent="0.35">
      <c r="A111" s="118" t="s">
        <v>928</v>
      </c>
      <c r="B111" s="7" t="str">
        <f>IF(  AND(ISNUMBER(C111),OR(ISNUMBER(D111),D111="PG")),IF(IF(Capa!$B$6="B",0,Capa!$B$6)&gt;=C111,1,0),"")</f>
        <v/>
      </c>
      <c r="C111" s="18">
        <f t="shared" si="2"/>
        <v>0</v>
      </c>
      <c r="D111" s="19" t="s">
        <v>4</v>
      </c>
      <c r="E111" s="179"/>
      <c r="F111" s="29"/>
      <c r="G111" s="128"/>
      <c r="H111" s="157"/>
      <c r="I111" s="29"/>
      <c r="J111" s="157"/>
      <c r="K111" s="180"/>
      <c r="L111" s="163"/>
    </row>
    <row r="112" spans="1:12" ht="117" x14ac:dyDescent="0.35">
      <c r="A112" s="118" t="s">
        <v>928</v>
      </c>
      <c r="B112" s="7">
        <f>IF(  AND(ISNUMBER(C112),OR(ISNUMBER(D112),D112="PG")),IF(IF(Capa!$B$6="B",0,Capa!$B$6)&gt;=C112,1,0),"")</f>
        <v>1</v>
      </c>
      <c r="C112" s="6">
        <f t="shared" si="2"/>
        <v>0</v>
      </c>
      <c r="D112" s="5" t="s">
        <v>295</v>
      </c>
      <c r="E112" s="159" t="s">
        <v>614</v>
      </c>
      <c r="F112" s="26"/>
      <c r="G112" s="160"/>
      <c r="H112" s="161"/>
      <c r="I112" s="32"/>
      <c r="J112" s="157"/>
      <c r="K112" s="162"/>
      <c r="L112" s="163"/>
    </row>
    <row r="113" spans="1:12" ht="43.5" x14ac:dyDescent="0.35">
      <c r="A113" s="118" t="s">
        <v>928</v>
      </c>
      <c r="B113" s="7">
        <f>IF(  AND(ISNUMBER(C113),OR(ISNUMBER(D113),D113="PG")),IF(IF(Capa!$B$6="B",0,Capa!$B$6)&gt;=C113,1,0),"")</f>
        <v>1</v>
      </c>
      <c r="C113" s="6">
        <f t="shared" si="2"/>
        <v>0</v>
      </c>
      <c r="D113" s="5">
        <v>123</v>
      </c>
      <c r="E113" s="164" t="s">
        <v>389</v>
      </c>
      <c r="F113" s="26"/>
      <c r="G113" s="160"/>
      <c r="H113" s="161"/>
      <c r="I113" s="32"/>
      <c r="J113" s="157"/>
      <c r="K113" s="162"/>
      <c r="L113" s="158"/>
    </row>
    <row r="114" spans="1:12" ht="43.5" x14ac:dyDescent="0.35">
      <c r="A114" s="118" t="s">
        <v>928</v>
      </c>
      <c r="B114" s="7">
        <f>IF(  AND(ISNUMBER(C114),OR(ISNUMBER(D114),D114="PG")),IF(IF(Capa!$B$6="B",0,Capa!$B$6)&gt;=C114,1,0),"")</f>
        <v>1</v>
      </c>
      <c r="C114" s="6">
        <f t="shared" si="2"/>
        <v>0</v>
      </c>
      <c r="D114" s="5">
        <v>124</v>
      </c>
      <c r="E114" s="164" t="s">
        <v>79</v>
      </c>
      <c r="F114" s="26"/>
      <c r="G114" s="160"/>
      <c r="H114" s="161"/>
      <c r="I114" s="32"/>
      <c r="J114" s="157"/>
      <c r="K114" s="162"/>
      <c r="L114" s="158"/>
    </row>
    <row r="115" spans="1:12" ht="43.5" x14ac:dyDescent="0.35">
      <c r="A115" s="118" t="s">
        <v>928</v>
      </c>
      <c r="B115" s="7" t="str">
        <f>IF(  AND(ISNUMBER(C115),OR(ISNUMBER(D115),D115="PG")),IF(IF(Capa!$B$6="B",0,Capa!$B$6)&gt;=C115,1,0),"")</f>
        <v/>
      </c>
      <c r="C115" s="6">
        <f t="shared" si="2"/>
        <v>0</v>
      </c>
      <c r="D115" s="5" t="s">
        <v>328</v>
      </c>
      <c r="E115" s="210" t="s">
        <v>615</v>
      </c>
      <c r="F115" s="96"/>
      <c r="G115" s="271"/>
      <c r="H115" s="272"/>
      <c r="I115" s="96"/>
      <c r="J115" s="176"/>
      <c r="K115" s="273"/>
      <c r="L115" s="158"/>
    </row>
    <row r="116" spans="1:12" x14ac:dyDescent="0.35">
      <c r="A116" s="118" t="s">
        <v>928</v>
      </c>
      <c r="B116" s="7">
        <f>IF(  AND(ISNUMBER(C116),OR(ISNUMBER(D116),D116="PG")),IF(IF(Capa!$B$6="B",0,Capa!$B$6)&gt;=C116,1,0),"")</f>
        <v>1</v>
      </c>
      <c r="C116" s="6">
        <f t="shared" si="2"/>
        <v>0</v>
      </c>
      <c r="D116" s="5">
        <v>125</v>
      </c>
      <c r="E116" s="164" t="s">
        <v>298</v>
      </c>
      <c r="F116" s="26"/>
      <c r="G116" s="160"/>
      <c r="H116" s="161"/>
      <c r="I116" s="32"/>
      <c r="J116" s="157"/>
      <c r="K116" s="162"/>
      <c r="L116" s="158"/>
    </row>
    <row r="117" spans="1:12" x14ac:dyDescent="0.35">
      <c r="A117" s="118" t="s">
        <v>928</v>
      </c>
      <c r="B117" s="7">
        <f>IF(  AND(ISNUMBER(C117),OR(ISNUMBER(D117),D117="PG")),IF(IF(Capa!$B$6="B",0,Capa!$B$6)&gt;=C117,1,0),"")</f>
        <v>1</v>
      </c>
      <c r="C117" s="6">
        <f t="shared" si="2"/>
        <v>0</v>
      </c>
      <c r="D117" s="5">
        <v>126</v>
      </c>
      <c r="E117" s="164" t="s">
        <v>299</v>
      </c>
      <c r="F117" s="26"/>
      <c r="G117" s="160"/>
      <c r="H117" s="161"/>
      <c r="I117" s="32"/>
      <c r="J117" s="157"/>
      <c r="K117" s="162"/>
      <c r="L117" s="158"/>
    </row>
    <row r="118" spans="1:12" ht="6.65" customHeight="1" x14ac:dyDescent="0.35">
      <c r="A118" s="118" t="s">
        <v>928</v>
      </c>
      <c r="B118" s="7" t="str">
        <f>IF(  AND(ISNUMBER(C118),OR(ISNUMBER(D118),D118="PG")),IF(IF(Capa!$B$6="B",0,Capa!$B$6)&gt;=C118,1,0),"")</f>
        <v/>
      </c>
      <c r="C118" s="6">
        <f t="shared" si="2"/>
        <v>1</v>
      </c>
      <c r="D118" s="5" t="s">
        <v>6</v>
      </c>
      <c r="E118" s="164"/>
      <c r="F118" s="26"/>
      <c r="G118" s="160"/>
      <c r="H118" s="161"/>
      <c r="I118" s="32"/>
      <c r="J118" s="157"/>
      <c r="K118" s="162"/>
      <c r="L118" s="158"/>
    </row>
    <row r="119" spans="1:12" ht="43.5" x14ac:dyDescent="0.35">
      <c r="A119" s="118" t="s">
        <v>928</v>
      </c>
      <c r="B119" s="7">
        <f>IF(  AND(ISNUMBER(C119),OR(ISNUMBER(D119),D119="PG")),IF(IF(Capa!$B$6="B",0,Capa!$B$6)&gt;=C119,1,0),"")</f>
        <v>0</v>
      </c>
      <c r="C119" s="6">
        <f>IF(ISBLANK(D119),"",IF(ISERR(SEARCH(D119&amp;"\","&lt;B&gt;\&lt;1&gt;\&lt;2&gt;\&lt;3&gt;\")),IF(AND(NOT(ISBLANK(C118)),C118&lt;=3),C118,""),
IF(SEARCH(D119&amp;"\","&lt;B&gt;\&lt;1&gt;\&lt;2&gt;\&lt;3&gt;\")=1,0,IF(SEARCH(D119&amp;"\","&lt;B&gt;\&lt;1&gt;\&lt;2&gt;\&lt;3&gt;\")=5,1,IF(SEARCH(D119&amp;"\","&lt;B&gt;\&lt;1&gt;\&lt;2&gt;\&lt;3&gt;\")=9,2,IF(SEARCH(D119&amp;"\","&lt;B&gt;\&lt;1&gt;\&lt;2&gt;\&lt;3&gt;\")=13,3,""))))))</f>
        <v>1</v>
      </c>
      <c r="D119" s="5">
        <v>127</v>
      </c>
      <c r="E119" s="164" t="s">
        <v>390</v>
      </c>
      <c r="F119" s="26"/>
      <c r="G119" s="160"/>
      <c r="H119" s="161"/>
      <c r="I119" s="32"/>
      <c r="J119" s="157"/>
      <c r="K119" s="162"/>
      <c r="L119" s="158"/>
    </row>
    <row r="120" spans="1:12" ht="58" x14ac:dyDescent="0.35">
      <c r="A120" s="118" t="s">
        <v>928</v>
      </c>
      <c r="B120" s="7">
        <f>IF(  AND(ISNUMBER(C120),OR(ISNUMBER(D120),D120="PG")),IF(IF(Capa!$B$6="B",0,Capa!$B$6)&gt;=C120,1,0),"")</f>
        <v>0</v>
      </c>
      <c r="C120" s="6">
        <f>IF(ISBLANK(D120),"",IF(ISERR(SEARCH(D120&amp;"\","&lt;B&gt;\&lt;1&gt;\&lt;2&gt;\&lt;3&gt;\")),IF(AND(NOT(ISBLANK(C119)),C119&lt;=3),C119,""),
IF(SEARCH(D120&amp;"\","&lt;B&gt;\&lt;1&gt;\&lt;2&gt;\&lt;3&gt;\")=1,0,IF(SEARCH(D120&amp;"\","&lt;B&gt;\&lt;1&gt;\&lt;2&gt;\&lt;3&gt;\")=5,1,IF(SEARCH(D120&amp;"\","&lt;B&gt;\&lt;1&gt;\&lt;2&gt;\&lt;3&gt;\")=9,2,IF(SEARCH(D120&amp;"\","&lt;B&gt;\&lt;1&gt;\&lt;2&gt;\&lt;3&gt;\")=13,3,""))))))</f>
        <v>1</v>
      </c>
      <c r="D120" s="5">
        <v>128</v>
      </c>
      <c r="E120" s="239" t="s">
        <v>616</v>
      </c>
      <c r="F120" s="26"/>
      <c r="G120" s="160"/>
      <c r="H120" s="161"/>
      <c r="I120" s="32"/>
      <c r="J120" s="157"/>
      <c r="K120" s="162"/>
      <c r="L120" s="158"/>
    </row>
    <row r="121" spans="1:12" ht="43.5" x14ac:dyDescent="0.35">
      <c r="A121" s="118" t="s">
        <v>928</v>
      </c>
      <c r="B121" s="7" t="str">
        <f>IF(  AND(ISNUMBER(C121),OR(ISNUMBER(D121),D121="PG")),IF(IF(Capa!$B$6="B",0,Capa!$B$6)&gt;=C121,1,0),"")</f>
        <v/>
      </c>
      <c r="C121" s="6">
        <f>IF(ISBLANK(D121),"",IF(ISERR(SEARCH(D121&amp;"\","&lt;B&gt;\&lt;1&gt;\&lt;2&gt;\&lt;3&gt;\")),IF(AND(NOT(ISBLANK(C120)),C120&lt;=3),C120,""),
IF(SEARCH(D121&amp;"\","&lt;B&gt;\&lt;1&gt;\&lt;2&gt;\&lt;3&gt;\")=1,0,IF(SEARCH(D121&amp;"\","&lt;B&gt;\&lt;1&gt;\&lt;2&gt;\&lt;3&gt;\")=5,1,IF(SEARCH(D121&amp;"\","&lt;B&gt;\&lt;1&gt;\&lt;2&gt;\&lt;3&gt;\")=9,2,IF(SEARCH(D121&amp;"\","&lt;B&gt;\&lt;1&gt;\&lt;2&gt;\&lt;3&gt;\")=13,3,""))))))</f>
        <v>1</v>
      </c>
      <c r="D121" s="5" t="s">
        <v>328</v>
      </c>
      <c r="E121" s="210" t="s">
        <v>391</v>
      </c>
      <c r="F121" s="96"/>
      <c r="G121" s="271"/>
      <c r="H121" s="272"/>
      <c r="I121" s="96"/>
      <c r="J121" s="176"/>
      <c r="K121" s="273"/>
      <c r="L121" s="158"/>
    </row>
    <row r="122" spans="1:12" x14ac:dyDescent="0.35">
      <c r="A122" s="118" t="s">
        <v>928</v>
      </c>
      <c r="B122" s="7">
        <f>IF(  AND(ISNUMBER(C122),OR(ISNUMBER(D122),D122="PG")),IF(IF(Capa!$B$6="B",0,Capa!$B$6)&gt;=C122,1,0),"")</f>
        <v>0</v>
      </c>
      <c r="C122" s="6">
        <f>IF(ISBLANK(D122),"",IF(ISERR(SEARCH(D122&amp;"\","&lt;B&gt;\&lt;1&gt;\&lt;2&gt;\&lt;3&gt;\")),IF(AND(NOT(ISBLANK(C121)),C121&lt;=3),C121,""),
IF(SEARCH(D122&amp;"\","&lt;B&gt;\&lt;1&gt;\&lt;2&gt;\&lt;3&gt;\")=1,0,IF(SEARCH(D122&amp;"\","&lt;B&gt;\&lt;1&gt;\&lt;2&gt;\&lt;3&gt;\")=5,1,IF(SEARCH(D122&amp;"\","&lt;B&gt;\&lt;1&gt;\&lt;2&gt;\&lt;3&gt;\")=9,2,IF(SEARCH(D122&amp;"\","&lt;B&gt;\&lt;1&gt;\&lt;2&gt;\&lt;3&gt;\")=13,3,""))))))</f>
        <v>1</v>
      </c>
      <c r="D122" s="5">
        <v>129</v>
      </c>
      <c r="E122" s="164" t="s">
        <v>300</v>
      </c>
      <c r="F122" s="26"/>
      <c r="G122" s="160"/>
      <c r="H122" s="161"/>
      <c r="I122" s="32"/>
      <c r="J122" s="157"/>
      <c r="K122" s="162"/>
      <c r="L122" s="158"/>
    </row>
    <row r="123" spans="1:12" x14ac:dyDescent="0.35">
      <c r="A123" s="118" t="s">
        <v>928</v>
      </c>
      <c r="B123" s="7">
        <f>IF(  AND(ISNUMBER(C123),OR(ISNUMBER(D123),D123="PG")),IF(IF(Capa!$B$6="B",0,Capa!$B$6)&gt;=C123,1,0),"")</f>
        <v>0</v>
      </c>
      <c r="C123" s="6">
        <f t="shared" si="2"/>
        <v>1</v>
      </c>
      <c r="D123" s="5">
        <v>130</v>
      </c>
      <c r="E123" s="164" t="s">
        <v>301</v>
      </c>
      <c r="F123" s="26"/>
      <c r="G123" s="160"/>
      <c r="H123" s="161"/>
      <c r="I123" s="32"/>
      <c r="J123" s="157"/>
      <c r="K123" s="162"/>
      <c r="L123" s="158"/>
    </row>
    <row r="124" spans="1:12" x14ac:dyDescent="0.35">
      <c r="A124" s="118" t="s">
        <v>928</v>
      </c>
      <c r="B124" s="7">
        <f>IF(  AND(ISNUMBER(C124),OR(ISNUMBER(D124),D124="PG")),IF(IF(Capa!$B$6="B",0,Capa!$B$6)&gt;=C124,1,0),"")</f>
        <v>0</v>
      </c>
      <c r="C124" s="6">
        <f t="shared" si="2"/>
        <v>1</v>
      </c>
      <c r="D124" s="5">
        <v>131</v>
      </c>
      <c r="E124" s="164" t="s">
        <v>302</v>
      </c>
      <c r="F124" s="26"/>
      <c r="G124" s="160"/>
      <c r="H124" s="161"/>
      <c r="I124" s="32"/>
      <c r="J124" s="157"/>
      <c r="K124" s="162"/>
      <c r="L124" s="158"/>
    </row>
    <row r="125" spans="1:12" ht="6" customHeight="1" x14ac:dyDescent="0.35">
      <c r="A125" s="118" t="s">
        <v>928</v>
      </c>
      <c r="B125" s="7" t="str">
        <f>IF(  AND(ISNUMBER(C125),OR(ISNUMBER(D125),D125="PG")),IF(IF(Capa!$B$6="B",0,Capa!$B$6)&gt;=C125,1,0),"")</f>
        <v/>
      </c>
      <c r="C125" s="6">
        <f t="shared" si="2"/>
        <v>2</v>
      </c>
      <c r="D125" s="5" t="s">
        <v>9</v>
      </c>
      <c r="E125" s="164"/>
      <c r="F125" s="26"/>
      <c r="G125" s="160"/>
      <c r="H125" s="161"/>
      <c r="I125" s="32"/>
      <c r="J125" s="157"/>
      <c r="K125" s="162"/>
      <c r="L125" s="158"/>
    </row>
    <row r="126" spans="1:12" ht="43.5" x14ac:dyDescent="0.35">
      <c r="A126" s="118" t="s">
        <v>928</v>
      </c>
      <c r="B126" s="7"/>
      <c r="C126" s="6">
        <f t="shared" si="2"/>
        <v>2</v>
      </c>
      <c r="D126" s="5" t="s">
        <v>328</v>
      </c>
      <c r="E126" s="210" t="s">
        <v>391</v>
      </c>
      <c r="F126" s="96"/>
      <c r="G126" s="271"/>
      <c r="H126" s="272"/>
      <c r="I126" s="96"/>
      <c r="J126" s="176"/>
      <c r="K126" s="273"/>
      <c r="L126" s="158"/>
    </row>
    <row r="127" spans="1:12" x14ac:dyDescent="0.35">
      <c r="A127" s="118" t="s">
        <v>928</v>
      </c>
      <c r="B127" s="7">
        <f>IF(  AND(ISNUMBER(C127),OR(ISNUMBER(D127),D127="PG")),IF(IF(Capa!$B$6="B",0,Capa!$B$6)&gt;=C127,1,0),"")</f>
        <v>0</v>
      </c>
      <c r="C127" s="6">
        <f t="shared" si="2"/>
        <v>2</v>
      </c>
      <c r="D127" s="5">
        <v>132</v>
      </c>
      <c r="E127" s="164" t="s">
        <v>303</v>
      </c>
      <c r="F127" s="26"/>
      <c r="G127" s="160"/>
      <c r="H127" s="161"/>
      <c r="I127" s="32"/>
      <c r="J127" s="157"/>
      <c r="K127" s="162"/>
      <c r="L127" s="158"/>
    </row>
    <row r="128" spans="1:12" x14ac:dyDescent="0.35">
      <c r="A128" s="118" t="s">
        <v>928</v>
      </c>
      <c r="B128" s="7">
        <f>IF(  AND(ISNUMBER(C128),OR(ISNUMBER(D128),D128="PG")),IF(IF(Capa!$B$6="B",0,Capa!$B$6)&gt;=C128,1,0),"")</f>
        <v>0</v>
      </c>
      <c r="C128" s="6">
        <f t="shared" si="2"/>
        <v>2</v>
      </c>
      <c r="D128" s="5">
        <v>133</v>
      </c>
      <c r="E128" s="164" t="s">
        <v>304</v>
      </c>
      <c r="F128" s="26"/>
      <c r="G128" s="160"/>
      <c r="H128" s="161"/>
      <c r="I128" s="32"/>
      <c r="J128" s="157"/>
      <c r="K128" s="162"/>
      <c r="L128" s="158"/>
    </row>
    <row r="129" spans="1:12" x14ac:dyDescent="0.35">
      <c r="A129" s="118" t="s">
        <v>928</v>
      </c>
      <c r="B129" s="7">
        <f>IF(  AND(ISNUMBER(C129),OR(ISNUMBER(D129),D129="PG")),IF(IF(Capa!$B$6="B",0,Capa!$B$6)&gt;=C129,1,0),"")</f>
        <v>0</v>
      </c>
      <c r="C129" s="6">
        <f t="shared" si="2"/>
        <v>2</v>
      </c>
      <c r="D129" s="5">
        <v>134</v>
      </c>
      <c r="E129" s="164" t="s">
        <v>305</v>
      </c>
      <c r="F129" s="26"/>
      <c r="G129" s="160"/>
      <c r="H129" s="161"/>
      <c r="I129" s="32"/>
      <c r="J129" s="157"/>
      <c r="K129" s="162"/>
      <c r="L129" s="158"/>
    </row>
    <row r="130" spans="1:12" ht="29" x14ac:dyDescent="0.35">
      <c r="A130" s="118" t="s">
        <v>928</v>
      </c>
      <c r="B130" s="7">
        <f>IF(  AND(ISNUMBER(C130),OR(ISNUMBER(D130),D130="PG")),IF(IF(Capa!$B$6="B",0,Capa!$B$6)&gt;=C130,1,0),"")</f>
        <v>0</v>
      </c>
      <c r="C130" s="6">
        <f t="shared" si="2"/>
        <v>2</v>
      </c>
      <c r="D130" s="5">
        <v>135</v>
      </c>
      <c r="E130" s="164" t="s">
        <v>306</v>
      </c>
      <c r="F130" s="26"/>
      <c r="G130" s="160"/>
      <c r="H130" s="161"/>
      <c r="I130" s="32"/>
      <c r="J130" s="157"/>
      <c r="K130" s="162"/>
      <c r="L130" s="158"/>
    </row>
    <row r="131" spans="1:12" x14ac:dyDescent="0.35">
      <c r="A131" s="118" t="s">
        <v>928</v>
      </c>
      <c r="B131" s="7">
        <f>IF(  AND(ISNUMBER(C131),OR(ISNUMBER(D131),D131="PG")),IF(IF(Capa!$B$6="B",0,Capa!$B$6)&gt;=C131,1,0),"")</f>
        <v>0</v>
      </c>
      <c r="C131" s="6">
        <f t="shared" si="2"/>
        <v>2</v>
      </c>
      <c r="D131" s="5">
        <v>136</v>
      </c>
      <c r="E131" s="164" t="s">
        <v>307</v>
      </c>
      <c r="F131" s="26"/>
      <c r="G131" s="160"/>
      <c r="H131" s="161"/>
      <c r="I131" s="32"/>
      <c r="J131" s="157"/>
      <c r="K131" s="162"/>
      <c r="L131" s="158"/>
    </row>
    <row r="132" spans="1:12" x14ac:dyDescent="0.35">
      <c r="A132" s="118" t="s">
        <v>928</v>
      </c>
      <c r="B132" s="7">
        <f>IF(  AND(ISNUMBER(C132),OR(ISNUMBER(D132),D132="PG")),IF(IF(Capa!$B$6="B",0,Capa!$B$6)&gt;=C132,1,0),"")</f>
        <v>0</v>
      </c>
      <c r="C132" s="6">
        <f t="shared" si="2"/>
        <v>2</v>
      </c>
      <c r="D132" s="5">
        <v>137</v>
      </c>
      <c r="E132" s="164" t="s">
        <v>308</v>
      </c>
      <c r="F132" s="26"/>
      <c r="G132" s="160"/>
      <c r="H132" s="161"/>
      <c r="I132" s="32"/>
      <c r="J132" s="157"/>
      <c r="K132" s="162"/>
      <c r="L132" s="158"/>
    </row>
    <row r="133" spans="1:12" x14ac:dyDescent="0.35">
      <c r="A133" s="118" t="s">
        <v>928</v>
      </c>
      <c r="B133" s="7">
        <f>IF(  AND(ISNUMBER(C133),OR(ISNUMBER(D133),D133="PG")),IF(IF(Capa!$B$6="B",0,Capa!$B$6)&gt;=C133,1,0),"")</f>
        <v>0</v>
      </c>
      <c r="C133" s="6">
        <f t="shared" si="2"/>
        <v>2</v>
      </c>
      <c r="D133" s="5">
        <v>138</v>
      </c>
      <c r="E133" s="164" t="s">
        <v>309</v>
      </c>
      <c r="F133" s="26"/>
      <c r="G133" s="160"/>
      <c r="H133" s="161"/>
      <c r="I133" s="32"/>
      <c r="J133" s="157"/>
      <c r="K133" s="162"/>
      <c r="L133" s="158"/>
    </row>
    <row r="134" spans="1:12" ht="72.5" x14ac:dyDescent="0.35">
      <c r="A134" s="118" t="s">
        <v>928</v>
      </c>
      <c r="B134" s="7">
        <f>IF(  AND(ISNUMBER(C134),OR(ISNUMBER(D134),D134="PG")),IF(IF(Capa!$B$6="B",0,Capa!$B$6)&gt;=C134,1,0),"")</f>
        <v>0</v>
      </c>
      <c r="C134" s="6">
        <f>IF(ISBLANK(D134),"",IF(ISERR(SEARCH(D134&amp;"\","&lt;B&gt;\&lt;1&gt;\&lt;2&gt;\&lt;3&gt;\")),IF(AND(NOT(ISBLANK(C133)),C133&lt;=3),C133,""),
IF(SEARCH(D134&amp;"\","&lt;B&gt;\&lt;1&gt;\&lt;2&gt;\&lt;3&gt;\")=1,0,IF(SEARCH(D134&amp;"\","&lt;B&gt;\&lt;1&gt;\&lt;2&gt;\&lt;3&gt;\")=5,1,IF(SEARCH(D134&amp;"\","&lt;B&gt;\&lt;1&gt;\&lt;2&gt;\&lt;3&gt;\")=9,2,IF(SEARCH(D134&amp;"\","&lt;B&gt;\&lt;1&gt;\&lt;2&gt;\&lt;3&gt;\")=13,3,""))))))</f>
        <v>2</v>
      </c>
      <c r="D134" s="5">
        <v>139</v>
      </c>
      <c r="E134" s="164" t="s">
        <v>392</v>
      </c>
      <c r="F134" s="26"/>
      <c r="G134" s="160"/>
      <c r="H134" s="161"/>
      <c r="I134" s="32"/>
      <c r="J134" s="157"/>
      <c r="K134" s="162"/>
      <c r="L134" s="158"/>
    </row>
    <row r="135" spans="1:12" ht="5.4" customHeight="1" x14ac:dyDescent="0.35">
      <c r="A135" s="118" t="s">
        <v>928</v>
      </c>
      <c r="B135" s="7" t="str">
        <f>IF(  AND(ISNUMBER(C135),OR(ISNUMBER(D135),D135="PG")),IF(IF(Capa!$B$6="B",0,Capa!$B$6)&gt;=C135,1,0),"")</f>
        <v/>
      </c>
      <c r="C135" s="6">
        <f t="shared" si="2"/>
        <v>3</v>
      </c>
      <c r="D135" s="5" t="s">
        <v>11</v>
      </c>
      <c r="E135" s="164"/>
      <c r="F135" s="26"/>
      <c r="G135" s="160"/>
      <c r="H135" s="161"/>
      <c r="I135" s="32"/>
      <c r="J135" s="157"/>
      <c r="K135" s="162"/>
      <c r="L135" s="158"/>
    </row>
    <row r="136" spans="1:12" ht="29" x14ac:dyDescent="0.35">
      <c r="A136" s="118" t="s">
        <v>928</v>
      </c>
      <c r="B136" s="7">
        <f>IF(  AND(ISNUMBER(C136),OR(ISNUMBER(D136),D136="PG")),IF(IF(Capa!$B$6="B",0,Capa!$B$6)&gt;=C136,1,0),"")</f>
        <v>0</v>
      </c>
      <c r="C136" s="6">
        <f t="shared" si="2"/>
        <v>3</v>
      </c>
      <c r="D136" s="5">
        <v>140</v>
      </c>
      <c r="E136" s="164" t="s">
        <v>617</v>
      </c>
      <c r="F136" s="26"/>
      <c r="G136" s="160"/>
      <c r="H136" s="161"/>
      <c r="I136" s="32"/>
      <c r="J136" s="157"/>
      <c r="K136" s="162"/>
      <c r="L136" s="158"/>
    </row>
    <row r="137" spans="1:12" ht="17.149999999999999" customHeight="1" x14ac:dyDescent="0.35">
      <c r="B137" s="7" t="str">
        <f>IF(  AND(ISNUMBER(C137),OR(ISNUMBER(D137),D137="PG")),IF(IF(Capa!$B$6="B",0,Capa!$B$6)&gt;=C137,1,0),"")</f>
        <v/>
      </c>
      <c r="C137" s="16" t="str">
        <f t="shared" si="2"/>
        <v/>
      </c>
      <c r="D137" s="259"/>
      <c r="E137" s="260"/>
      <c r="F137" s="261"/>
      <c r="G137" s="262"/>
      <c r="H137" s="263"/>
      <c r="I137" s="264"/>
      <c r="J137" s="263"/>
      <c r="K137" s="265"/>
      <c r="L137" s="266"/>
    </row>
    <row r="138" spans="1:12" x14ac:dyDescent="0.35">
      <c r="A138" s="118" t="s">
        <v>929</v>
      </c>
      <c r="B138" s="7" t="str">
        <f>IF(  AND(ISNUMBER(C138),OR(ISNUMBER(D138),D138="PG")),IF(IF(Capa!$B$6="B",0,Capa!$B$6)&gt;=C138,1,0),"")</f>
        <v/>
      </c>
      <c r="C138" s="11" t="str">
        <f t="shared" si="2"/>
        <v/>
      </c>
      <c r="D138" s="15"/>
      <c r="E138" s="182" t="s">
        <v>80</v>
      </c>
      <c r="F138" s="24"/>
      <c r="G138" s="132"/>
      <c r="H138" s="132"/>
      <c r="I138" s="24"/>
      <c r="J138" s="132"/>
      <c r="K138" s="183"/>
      <c r="L138" s="270">
        <f>IF(COUNTIFS($A$1:$A$230,"="&amp;$A138,$B$1:$B$230,"&gt;0",$D$1:$D$230,"&gt;0")&gt;0,
        (COUNTIFS($A$1:$A$230,"="&amp;$A138,$B$1:$B$230,"&gt;0",$D$1:$D$230,"&gt;0",F$1:F$230,"=S",I$1:I$230,"") +
         (COUNTIFS($A$1:$A$230,"="&amp;$A138,$B$1:$B$230,"&gt;0",$D$1:$D$230,"&gt;0",$F$1:$F$230,"=P",I$1:I$230,"")/2) +
         COUNTIFS($A$1:$A$230,"="&amp;$A138,$B$1:$B$230,"&gt;0",$D$1:$D$230,"&gt;0",I$1:I$230,"=S") +
         (COUNTIFS($A$1:$A$230,"="&amp;$A138,$B$1:$B$230,"&gt;0",$D$1:$D$230,"&gt;0",I$1:I$230,"=P")/2)
         )/COUNTIFS($A$1:$A$230,"="&amp;$A138,$B$1:$B$230,"&gt;0",$D$1:$D$230,"&gt;0"),"")</f>
        <v>0</v>
      </c>
    </row>
    <row r="139" spans="1:12" ht="8.4" customHeight="1" x14ac:dyDescent="0.35">
      <c r="A139" s="118" t="s">
        <v>929</v>
      </c>
      <c r="B139" s="7" t="str">
        <f>IF(  AND(ISNUMBER(C139),OR(ISNUMBER(D139),D139="PG")),IF(IF(Capa!$B$6="B",0,Capa!$B$6)&gt;=C139,1,0),"")</f>
        <v/>
      </c>
      <c r="C139" s="18">
        <f t="shared" si="2"/>
        <v>0</v>
      </c>
      <c r="D139" s="19" t="s">
        <v>4</v>
      </c>
      <c r="E139" s="179"/>
      <c r="F139" s="29"/>
      <c r="G139" s="128"/>
      <c r="H139" s="157"/>
      <c r="I139" s="27"/>
      <c r="J139" s="157"/>
      <c r="K139" s="180"/>
      <c r="L139" s="163"/>
    </row>
    <row r="140" spans="1:12" ht="52" x14ac:dyDescent="0.35">
      <c r="A140" s="118" t="s">
        <v>929</v>
      </c>
      <c r="B140" s="7">
        <f>IF(  AND(ISNUMBER(C140),OR(ISNUMBER(D140),D140="PG")),IF(IF(Capa!$B$6="B",0,Capa!$B$6)&gt;=C140,1,0),"")</f>
        <v>1</v>
      </c>
      <c r="C140" s="6">
        <f t="shared" si="2"/>
        <v>0</v>
      </c>
      <c r="D140" s="5" t="s">
        <v>295</v>
      </c>
      <c r="E140" s="159" t="s">
        <v>81</v>
      </c>
      <c r="F140" s="26"/>
      <c r="G140" s="160"/>
      <c r="H140" s="161"/>
      <c r="I140" s="32"/>
      <c r="J140" s="157"/>
      <c r="K140" s="162"/>
      <c r="L140" s="163"/>
    </row>
    <row r="141" spans="1:12" ht="72.5" x14ac:dyDescent="0.35">
      <c r="A141" s="118" t="s">
        <v>929</v>
      </c>
      <c r="B141" s="7">
        <f>IF(  AND(ISNUMBER(C141),OR(ISNUMBER(D141),D141="PG")),IF(IF(Capa!$B$6="B",0,Capa!$B$6)&gt;=C141,1,0),"")</f>
        <v>1</v>
      </c>
      <c r="C141" s="6">
        <f t="shared" si="2"/>
        <v>0</v>
      </c>
      <c r="D141" s="5">
        <v>141</v>
      </c>
      <c r="E141" s="164" t="s">
        <v>618</v>
      </c>
      <c r="F141" s="26"/>
      <c r="G141" s="160"/>
      <c r="H141" s="161"/>
      <c r="I141" s="32"/>
      <c r="J141" s="157"/>
      <c r="K141" s="162"/>
      <c r="L141" s="158"/>
    </row>
    <row r="142" spans="1:12" ht="63" customHeight="1" x14ac:dyDescent="0.35">
      <c r="A142" s="118" t="s">
        <v>929</v>
      </c>
      <c r="B142" s="7">
        <f>IF(  AND(ISNUMBER(C142),OR(ISNUMBER(D142),D142="PG")),IF(IF(Capa!$B$6="B",0,Capa!$B$6)&gt;=C142,1,0),"")</f>
        <v>1</v>
      </c>
      <c r="C142" s="6">
        <f t="shared" si="2"/>
        <v>0</v>
      </c>
      <c r="D142" s="5">
        <v>142</v>
      </c>
      <c r="E142" s="164" t="s">
        <v>82</v>
      </c>
      <c r="F142" s="26"/>
      <c r="G142" s="160"/>
      <c r="H142" s="161"/>
      <c r="I142" s="32"/>
      <c r="J142" s="157"/>
      <c r="K142" s="162"/>
      <c r="L142" s="158"/>
    </row>
    <row r="143" spans="1:12" ht="7.75" customHeight="1" x14ac:dyDescent="0.35">
      <c r="A143" s="118" t="s">
        <v>929</v>
      </c>
      <c r="B143" s="7" t="str">
        <f>IF(  AND(ISNUMBER(C143),OR(ISNUMBER(D143),D143="PG")),IF(IF(Capa!$B$6="B",0,Capa!$B$6)&gt;=C143,1,0),"")</f>
        <v/>
      </c>
      <c r="C143" s="6">
        <f t="shared" si="2"/>
        <v>1</v>
      </c>
      <c r="D143" s="5" t="s">
        <v>6</v>
      </c>
      <c r="E143" s="164"/>
      <c r="F143" s="26"/>
      <c r="G143" s="160"/>
      <c r="H143" s="161"/>
      <c r="I143" s="32"/>
      <c r="J143" s="157"/>
      <c r="K143" s="162"/>
      <c r="L143" s="158"/>
    </row>
    <row r="144" spans="1:12" ht="43.5" x14ac:dyDescent="0.35">
      <c r="A144" s="118" t="s">
        <v>929</v>
      </c>
      <c r="B144" s="7">
        <f>IF(  AND(ISNUMBER(C144),OR(ISNUMBER(D144),D144="PG")),IF(IF(Capa!$B$6="B",0,Capa!$B$6)&gt;=C144,1,0),"")</f>
        <v>0</v>
      </c>
      <c r="C144" s="6">
        <f t="shared" si="2"/>
        <v>1</v>
      </c>
      <c r="D144" s="5">
        <v>143</v>
      </c>
      <c r="E144" s="164" t="s">
        <v>83</v>
      </c>
      <c r="F144" s="26"/>
      <c r="G144" s="160"/>
      <c r="H144" s="161"/>
      <c r="I144" s="32"/>
      <c r="J144" s="157"/>
      <c r="K144" s="162"/>
      <c r="L144" s="158"/>
    </row>
    <row r="145" spans="1:12" ht="43.5" x14ac:dyDescent="0.35">
      <c r="A145" s="118" t="s">
        <v>929</v>
      </c>
      <c r="B145" s="7">
        <f>IF(  AND(ISNUMBER(C145),OR(ISNUMBER(D145),D145="PG")),IF(IF(Capa!$B$6="B",0,Capa!$B$6)&gt;=C145,1,0),"")</f>
        <v>0</v>
      </c>
      <c r="C145" s="6">
        <f t="shared" si="2"/>
        <v>1</v>
      </c>
      <c r="D145" s="5">
        <v>144</v>
      </c>
      <c r="E145" s="164" t="s">
        <v>393</v>
      </c>
      <c r="F145" s="26"/>
      <c r="G145" s="160"/>
      <c r="H145" s="161"/>
      <c r="I145" s="32"/>
      <c r="J145" s="157"/>
      <c r="K145" s="162"/>
      <c r="L145" s="158"/>
    </row>
    <row r="146" spans="1:12" ht="43.5" x14ac:dyDescent="0.35">
      <c r="A146" s="118" t="s">
        <v>929</v>
      </c>
      <c r="B146" s="7">
        <f>IF(  AND(ISNUMBER(C146),OR(ISNUMBER(D146),D146="PG")),IF(IF(Capa!$B$6="B",0,Capa!$B$6)&gt;=C146,1,0),"")</f>
        <v>0</v>
      </c>
      <c r="C146" s="6">
        <f t="shared" si="2"/>
        <v>1</v>
      </c>
      <c r="D146" s="5">
        <v>145</v>
      </c>
      <c r="E146" s="164" t="s">
        <v>619</v>
      </c>
      <c r="F146" s="26"/>
      <c r="G146" s="160"/>
      <c r="H146" s="161"/>
      <c r="I146" s="32"/>
      <c r="J146" s="157"/>
      <c r="K146" s="162"/>
      <c r="L146" s="158"/>
    </row>
    <row r="147" spans="1:12" ht="6.65" customHeight="1" x14ac:dyDescent="0.35">
      <c r="A147" s="118" t="s">
        <v>929</v>
      </c>
      <c r="B147" s="7" t="str">
        <f>IF(  AND(ISNUMBER(C147),OR(ISNUMBER(D147),D147="PG")),IF(IF(Capa!$B$6="B",0,Capa!$B$6)&gt;=C147,1,0),"")</f>
        <v/>
      </c>
      <c r="C147" s="6">
        <f t="shared" si="2"/>
        <v>3</v>
      </c>
      <c r="D147" s="5" t="s">
        <v>11</v>
      </c>
      <c r="E147" s="164"/>
      <c r="F147" s="26"/>
      <c r="G147" s="160"/>
      <c r="H147" s="161"/>
      <c r="I147" s="32"/>
      <c r="J147" s="157"/>
      <c r="K147" s="162"/>
      <c r="L147" s="158"/>
    </row>
    <row r="148" spans="1:12" ht="43.5" x14ac:dyDescent="0.35">
      <c r="A148" s="118" t="s">
        <v>929</v>
      </c>
      <c r="B148" s="7">
        <f>IF(  AND(ISNUMBER(C148),OR(ISNUMBER(D148),D148="PG")),IF(IF(Capa!$B$6="B",0,Capa!$B$6)&gt;=C148,1,0),"")</f>
        <v>0</v>
      </c>
      <c r="C148" s="6">
        <f t="shared" si="2"/>
        <v>3</v>
      </c>
      <c r="D148" s="5">
        <v>146</v>
      </c>
      <c r="E148" s="164" t="s">
        <v>620</v>
      </c>
      <c r="F148" s="26"/>
      <c r="G148" s="160"/>
      <c r="H148" s="161"/>
      <c r="I148" s="32"/>
      <c r="J148" s="157"/>
      <c r="K148" s="162"/>
      <c r="L148" s="158"/>
    </row>
    <row r="149" spans="1:12" ht="43.5" x14ac:dyDescent="0.35">
      <c r="A149" s="118" t="s">
        <v>929</v>
      </c>
      <c r="B149" s="7">
        <f>IF(  AND(ISNUMBER(C149),OR(ISNUMBER(D149),D149="PG")),IF(IF(Capa!$B$6="B",0,Capa!$B$6)&gt;=C149,1,0),"")</f>
        <v>0</v>
      </c>
      <c r="C149" s="6">
        <f t="shared" si="2"/>
        <v>3</v>
      </c>
      <c r="D149" s="5">
        <v>147</v>
      </c>
      <c r="E149" s="164" t="s">
        <v>84</v>
      </c>
      <c r="F149" s="26"/>
      <c r="G149" s="160"/>
      <c r="H149" s="161"/>
      <c r="I149" s="32"/>
      <c r="J149" s="157"/>
      <c r="K149" s="162"/>
      <c r="L149" s="158"/>
    </row>
    <row r="150" spans="1:12" ht="72.5" x14ac:dyDescent="0.35">
      <c r="A150" s="118" t="s">
        <v>929</v>
      </c>
      <c r="B150" s="7">
        <f>IF(  AND(ISNUMBER(C150),OR(ISNUMBER(D150),D150="PG")),IF(IF(Capa!$B$6="B",0,Capa!$B$6)&gt;=C150,1,0),"")</f>
        <v>0</v>
      </c>
      <c r="C150" s="6">
        <f>IF(ISBLANK(D150),"",IF(ISERR(SEARCH(D150&amp;"\","&lt;B&gt;\&lt;1&gt;\&lt;2&gt;\&lt;3&gt;\")),IF(AND(NOT(ISBLANK(C147)),C147&lt;=3),C147,""),
IF(SEARCH(D150&amp;"\","&lt;B&gt;\&lt;1&gt;\&lt;2&gt;\&lt;3&gt;\")=1,0,IF(SEARCH(D150&amp;"\","&lt;B&gt;\&lt;1&gt;\&lt;2&gt;\&lt;3&gt;\")=5,1,IF(SEARCH(D150&amp;"\","&lt;B&gt;\&lt;1&gt;\&lt;2&gt;\&lt;3&gt;\")=9,2,IF(SEARCH(D150&amp;"\","&lt;B&gt;\&lt;1&gt;\&lt;2&gt;\&lt;3&gt;\")=13,3,""))))))</f>
        <v>3</v>
      </c>
      <c r="D150" s="5">
        <v>148</v>
      </c>
      <c r="E150" s="164" t="s">
        <v>621</v>
      </c>
      <c r="F150" s="26"/>
      <c r="G150" s="160"/>
      <c r="H150" s="161"/>
      <c r="I150" s="32"/>
      <c r="J150" s="157"/>
      <c r="K150" s="162"/>
      <c r="L150" s="158"/>
    </row>
    <row r="151" spans="1:12" ht="43.5" x14ac:dyDescent="0.35">
      <c r="A151" s="118" t="s">
        <v>929</v>
      </c>
      <c r="B151" s="7">
        <f>IF(  AND(ISNUMBER(C151),OR(ISNUMBER(D151),D151="PG")),IF(IF(Capa!$B$6="B",0,Capa!$B$6)&gt;=C151,1,0),"")</f>
        <v>0</v>
      </c>
      <c r="C151" s="6">
        <f>IF(ISBLANK(D151),"",IF(ISERR(SEARCH(D151&amp;"\","&lt;B&gt;\&lt;1&gt;\&lt;2&gt;\&lt;3&gt;\")),IF(AND(NOT(ISBLANK(C148)),C148&lt;=3),C148,""),
IF(SEARCH(D151&amp;"\","&lt;B&gt;\&lt;1&gt;\&lt;2&gt;\&lt;3&gt;\")=1,0,IF(SEARCH(D151&amp;"\","&lt;B&gt;\&lt;1&gt;\&lt;2&gt;\&lt;3&gt;\")=5,1,IF(SEARCH(D151&amp;"\","&lt;B&gt;\&lt;1&gt;\&lt;2&gt;\&lt;3&gt;\")=9,2,IF(SEARCH(D151&amp;"\","&lt;B&gt;\&lt;1&gt;\&lt;2&gt;\&lt;3&gt;\")=13,3,""))))))</f>
        <v>3</v>
      </c>
      <c r="D151" s="5">
        <v>149</v>
      </c>
      <c r="E151" s="164" t="s">
        <v>622</v>
      </c>
      <c r="F151" s="26"/>
      <c r="G151" s="160"/>
      <c r="H151" s="161"/>
      <c r="I151" s="32"/>
      <c r="J151" s="157"/>
      <c r="K151" s="162"/>
      <c r="L151" s="158"/>
    </row>
    <row r="152" spans="1:12" ht="43.5" x14ac:dyDescent="0.35">
      <c r="A152" s="118" t="s">
        <v>929</v>
      </c>
      <c r="B152" s="7">
        <f>IF(  AND(ISNUMBER(C152),OR(ISNUMBER(D152),D152="PG")),IF(IF(Capa!$B$6="B",0,Capa!$B$6)&gt;=C152,1,0),"")</f>
        <v>0</v>
      </c>
      <c r="C152" s="6">
        <f>IF(ISBLANK(D152),"",IF(ISERR(SEARCH(D152&amp;"\","&lt;B&gt;\&lt;1&gt;\&lt;2&gt;\&lt;3&gt;\")),IF(AND(NOT(ISBLANK(C149)),C149&lt;=3),C149,""),
IF(SEARCH(D152&amp;"\","&lt;B&gt;\&lt;1&gt;\&lt;2&gt;\&lt;3&gt;\")=1,0,IF(SEARCH(D152&amp;"\","&lt;B&gt;\&lt;1&gt;\&lt;2&gt;\&lt;3&gt;\")=5,1,IF(SEARCH(D152&amp;"\","&lt;B&gt;\&lt;1&gt;\&lt;2&gt;\&lt;3&gt;\")=9,2,IF(SEARCH(D152&amp;"\","&lt;B&gt;\&lt;1&gt;\&lt;2&gt;\&lt;3&gt;\")=13,3,""))))))</f>
        <v>3</v>
      </c>
      <c r="D152" s="5">
        <v>150</v>
      </c>
      <c r="E152" s="164" t="s">
        <v>623</v>
      </c>
      <c r="F152" s="26"/>
      <c r="G152" s="160"/>
      <c r="H152" s="161"/>
      <c r="I152" s="32"/>
      <c r="J152" s="157"/>
      <c r="K152" s="162"/>
      <c r="L152" s="158"/>
    </row>
    <row r="153" spans="1:12" x14ac:dyDescent="0.35">
      <c r="B153" s="7" t="str">
        <f>IF(  AND(ISNUMBER(C153),OR(ISNUMBER(D153),D153="PG")),IF(IF(Capa!$B$6="B",0,Capa!$B$6)&gt;=C153,1,0),"")</f>
        <v/>
      </c>
      <c r="C153" s="6" t="str">
        <f t="shared" si="2"/>
        <v/>
      </c>
      <c r="D153" s="5"/>
      <c r="E153" s="171"/>
      <c r="F153" s="27"/>
      <c r="G153" s="187"/>
      <c r="H153" s="188"/>
      <c r="I153" s="27"/>
      <c r="J153" s="188"/>
      <c r="K153" s="189"/>
      <c r="L153" s="190"/>
    </row>
    <row r="154" spans="1:12" s="125" customFormat="1" x14ac:dyDescent="0.35">
      <c r="A154" s="191"/>
      <c r="B154" s="191"/>
      <c r="C154" s="61"/>
      <c r="D154" s="192"/>
      <c r="E154" s="193"/>
      <c r="F154" s="62"/>
      <c r="G154" s="194"/>
      <c r="H154" s="194"/>
      <c r="I154" s="62"/>
      <c r="J154" s="194"/>
      <c r="K154" s="195"/>
      <c r="L154" s="194"/>
    </row>
    <row r="155" spans="1:12" s="125" customFormat="1" x14ac:dyDescent="0.35">
      <c r="A155" s="191"/>
      <c r="B155" s="191"/>
      <c r="C155" s="61"/>
      <c r="D155" s="192"/>
      <c r="E155" s="193"/>
      <c r="F155" s="62"/>
      <c r="G155" s="194"/>
      <c r="H155" s="194"/>
      <c r="I155" s="62"/>
      <c r="J155" s="194"/>
      <c r="K155" s="195"/>
      <c r="L155" s="194"/>
    </row>
    <row r="156" spans="1:12" s="125" customFormat="1" x14ac:dyDescent="0.35">
      <c r="A156" s="191"/>
      <c r="B156" s="191"/>
      <c r="C156" s="61"/>
      <c r="D156" s="192"/>
      <c r="E156" s="193"/>
      <c r="F156" s="62"/>
      <c r="G156" s="194"/>
      <c r="H156" s="194"/>
      <c r="I156" s="62"/>
      <c r="J156" s="194"/>
      <c r="K156" s="195"/>
      <c r="L156" s="194"/>
    </row>
    <row r="157" spans="1:12" s="125" customFormat="1" x14ac:dyDescent="0.35">
      <c r="A157" s="191"/>
      <c r="B157" s="191"/>
      <c r="C157" s="61"/>
      <c r="D157" s="192"/>
      <c r="E157" s="193"/>
      <c r="F157" s="62"/>
      <c r="G157" s="194"/>
      <c r="H157" s="194"/>
      <c r="I157" s="62"/>
      <c r="J157" s="194"/>
      <c r="K157" s="195"/>
      <c r="L157" s="194"/>
    </row>
    <row r="158" spans="1:12" s="125" customFormat="1" x14ac:dyDescent="0.35">
      <c r="A158" s="191"/>
      <c r="B158" s="191"/>
      <c r="C158" s="61"/>
      <c r="D158" s="192"/>
      <c r="E158" s="193"/>
      <c r="F158" s="62"/>
      <c r="G158" s="194"/>
      <c r="H158" s="194"/>
      <c r="I158" s="62"/>
      <c r="J158" s="194"/>
      <c r="K158" s="195"/>
      <c r="L158" s="194"/>
    </row>
    <row r="159" spans="1:12" s="125" customFormat="1" x14ac:dyDescent="0.35">
      <c r="A159" s="191"/>
      <c r="B159" s="191"/>
      <c r="C159" s="61"/>
      <c r="D159" s="192"/>
      <c r="E159" s="193"/>
      <c r="F159" s="62"/>
      <c r="G159" s="194"/>
      <c r="H159" s="194"/>
      <c r="I159" s="62"/>
      <c r="J159" s="194"/>
      <c r="K159" s="195"/>
      <c r="L159" s="194"/>
    </row>
    <row r="160" spans="1:12" s="125" customFormat="1" x14ac:dyDescent="0.35">
      <c r="A160" s="191"/>
      <c r="B160" s="191"/>
      <c r="C160" s="61"/>
      <c r="D160" s="192"/>
      <c r="E160" s="193"/>
      <c r="F160" s="62"/>
      <c r="G160" s="194"/>
      <c r="H160" s="194"/>
      <c r="I160" s="62"/>
      <c r="J160" s="194"/>
      <c r="K160" s="195"/>
      <c r="L160" s="194"/>
    </row>
    <row r="161" spans="1:12" s="125" customFormat="1" x14ac:dyDescent="0.35">
      <c r="A161" s="191"/>
      <c r="B161" s="191"/>
      <c r="C161" s="61"/>
      <c r="D161" s="192"/>
      <c r="E161" s="193"/>
      <c r="F161" s="62"/>
      <c r="G161" s="194"/>
      <c r="H161" s="194"/>
      <c r="I161" s="62"/>
      <c r="J161" s="194"/>
      <c r="K161" s="195"/>
      <c r="L161" s="194"/>
    </row>
    <row r="162" spans="1:12" s="125" customFormat="1" x14ac:dyDescent="0.35">
      <c r="A162" s="191"/>
      <c r="B162" s="191"/>
      <c r="C162" s="61"/>
      <c r="D162" s="192"/>
      <c r="E162" s="193"/>
      <c r="F162" s="62"/>
      <c r="G162" s="194"/>
      <c r="H162" s="194"/>
      <c r="I162" s="62"/>
      <c r="J162" s="194"/>
      <c r="K162" s="195"/>
      <c r="L162" s="194"/>
    </row>
    <row r="163" spans="1:12" s="125" customFormat="1" x14ac:dyDescent="0.35">
      <c r="A163" s="191"/>
      <c r="B163" s="191"/>
      <c r="C163" s="61"/>
      <c r="D163" s="192"/>
      <c r="E163" s="193"/>
      <c r="F163" s="62"/>
      <c r="G163" s="194"/>
      <c r="H163" s="194"/>
      <c r="I163" s="62"/>
      <c r="J163" s="194"/>
      <c r="K163" s="195"/>
      <c r="L163" s="194"/>
    </row>
    <row r="164" spans="1:12" s="125" customFormat="1" x14ac:dyDescent="0.35">
      <c r="A164" s="191"/>
      <c r="B164" s="191"/>
      <c r="C164" s="61"/>
      <c r="D164" s="192"/>
      <c r="E164" s="193"/>
      <c r="F164" s="62"/>
      <c r="G164" s="194"/>
      <c r="H164" s="194"/>
      <c r="I164" s="62"/>
      <c r="J164" s="194"/>
      <c r="K164" s="195"/>
      <c r="L164" s="194"/>
    </row>
    <row r="165" spans="1:12" s="125" customFormat="1" x14ac:dyDescent="0.35">
      <c r="A165" s="191"/>
      <c r="B165" s="191"/>
      <c r="C165" s="61"/>
      <c r="D165" s="192"/>
      <c r="E165" s="193"/>
      <c r="F165" s="62"/>
      <c r="G165" s="194"/>
      <c r="H165" s="194"/>
      <c r="I165" s="62"/>
      <c r="J165" s="194"/>
      <c r="K165" s="195"/>
      <c r="L165" s="194"/>
    </row>
    <row r="166" spans="1:12" s="125" customFormat="1" x14ac:dyDescent="0.35">
      <c r="A166" s="191"/>
      <c r="B166" s="191"/>
      <c r="C166" s="61"/>
      <c r="D166" s="192"/>
      <c r="E166" s="193"/>
      <c r="F166" s="62"/>
      <c r="G166" s="194"/>
      <c r="H166" s="194"/>
      <c r="I166" s="62"/>
      <c r="J166" s="194"/>
      <c r="K166" s="195"/>
      <c r="L166" s="194"/>
    </row>
    <row r="167" spans="1:12" s="125" customFormat="1" x14ac:dyDescent="0.35">
      <c r="A167" s="191"/>
      <c r="B167" s="191"/>
      <c r="C167" s="61"/>
      <c r="D167" s="192"/>
      <c r="E167" s="193"/>
      <c r="F167" s="62"/>
      <c r="G167" s="194"/>
      <c r="H167" s="194"/>
      <c r="I167" s="62"/>
      <c r="J167" s="194"/>
      <c r="K167" s="195"/>
      <c r="L167" s="194"/>
    </row>
    <row r="168" spans="1:12" s="125" customFormat="1" x14ac:dyDescent="0.35">
      <c r="A168" s="191"/>
      <c r="B168" s="191"/>
      <c r="C168" s="61"/>
      <c r="D168" s="192"/>
      <c r="E168" s="193"/>
      <c r="F168" s="62"/>
      <c r="G168" s="194"/>
      <c r="H168" s="194"/>
      <c r="I168" s="62"/>
      <c r="J168" s="194"/>
      <c r="K168" s="195"/>
      <c r="L168" s="194"/>
    </row>
    <row r="169" spans="1:12" s="125" customFormat="1" x14ac:dyDescent="0.35">
      <c r="A169" s="191"/>
      <c r="B169" s="191"/>
      <c r="C169" s="61"/>
      <c r="D169" s="192"/>
      <c r="E169" s="193"/>
      <c r="F169" s="62"/>
      <c r="G169" s="194"/>
      <c r="H169" s="194"/>
      <c r="I169" s="62"/>
      <c r="J169" s="194"/>
      <c r="K169" s="195"/>
      <c r="L169" s="194"/>
    </row>
    <row r="170" spans="1:12" s="125" customFormat="1" x14ac:dyDescent="0.35">
      <c r="A170" s="191"/>
      <c r="B170" s="191"/>
      <c r="C170" s="61"/>
      <c r="D170" s="192"/>
      <c r="E170" s="193"/>
      <c r="F170" s="62"/>
      <c r="G170" s="194"/>
      <c r="H170" s="194"/>
      <c r="I170" s="62"/>
      <c r="J170" s="194"/>
      <c r="K170" s="195"/>
      <c r="L170" s="194"/>
    </row>
    <row r="171" spans="1:12" s="125" customFormat="1" x14ac:dyDescent="0.35">
      <c r="A171" s="191"/>
      <c r="B171" s="191"/>
      <c r="C171" s="61"/>
      <c r="D171" s="192"/>
      <c r="E171" s="193"/>
      <c r="F171" s="62"/>
      <c r="G171" s="194"/>
      <c r="H171" s="194"/>
      <c r="I171" s="62"/>
      <c r="J171" s="194"/>
      <c r="K171" s="195"/>
      <c r="L171" s="194"/>
    </row>
    <row r="172" spans="1:12" s="125" customFormat="1" x14ac:dyDescent="0.35">
      <c r="A172" s="191"/>
      <c r="B172" s="191"/>
      <c r="C172" s="61"/>
      <c r="D172" s="192"/>
      <c r="E172" s="193"/>
      <c r="F172" s="62"/>
      <c r="G172" s="194"/>
      <c r="H172" s="194"/>
      <c r="I172" s="62"/>
      <c r="J172" s="194"/>
      <c r="K172" s="195"/>
      <c r="L172" s="194"/>
    </row>
    <row r="173" spans="1:12" s="125" customFormat="1" x14ac:dyDescent="0.35">
      <c r="A173" s="191"/>
      <c r="B173" s="191"/>
      <c r="C173" s="61"/>
      <c r="D173" s="192"/>
      <c r="E173" s="193"/>
      <c r="F173" s="62"/>
      <c r="G173" s="194"/>
      <c r="H173" s="194"/>
      <c r="I173" s="62"/>
      <c r="J173" s="194"/>
      <c r="K173" s="195"/>
      <c r="L173" s="194"/>
    </row>
    <row r="174" spans="1:12" s="125" customFormat="1" x14ac:dyDescent="0.35">
      <c r="A174" s="191"/>
      <c r="B174" s="191"/>
      <c r="C174" s="61"/>
      <c r="D174" s="192"/>
      <c r="E174" s="193"/>
      <c r="F174" s="62"/>
      <c r="G174" s="194"/>
      <c r="H174" s="194"/>
      <c r="I174" s="62"/>
      <c r="J174" s="194"/>
      <c r="K174" s="195"/>
      <c r="L174" s="194"/>
    </row>
    <row r="175" spans="1:12" s="125" customFormat="1" x14ac:dyDescent="0.35">
      <c r="A175" s="191"/>
      <c r="B175" s="191"/>
      <c r="C175" s="61"/>
      <c r="D175" s="192"/>
      <c r="E175" s="193"/>
      <c r="F175" s="62"/>
      <c r="G175" s="194"/>
      <c r="H175" s="194"/>
      <c r="I175" s="62"/>
      <c r="J175" s="194"/>
      <c r="K175" s="195"/>
      <c r="L175" s="194"/>
    </row>
    <row r="176" spans="1:12" s="125" customFormat="1" x14ac:dyDescent="0.35">
      <c r="A176" s="191"/>
      <c r="B176" s="191"/>
      <c r="C176" s="61"/>
      <c r="D176" s="192"/>
      <c r="E176" s="193"/>
      <c r="F176" s="62"/>
      <c r="G176" s="194"/>
      <c r="H176" s="194"/>
      <c r="I176" s="62"/>
      <c r="J176" s="194"/>
      <c r="K176" s="195"/>
      <c r="L176" s="194"/>
    </row>
    <row r="177" spans="1:12" s="125" customFormat="1" x14ac:dyDescent="0.35">
      <c r="A177" s="191"/>
      <c r="B177" s="191"/>
      <c r="C177" s="61"/>
      <c r="D177" s="192"/>
      <c r="E177" s="193"/>
      <c r="F177" s="62"/>
      <c r="G177" s="194"/>
      <c r="H177" s="194"/>
      <c r="I177" s="62"/>
      <c r="J177" s="194"/>
      <c r="K177" s="195"/>
      <c r="L177" s="194"/>
    </row>
    <row r="178" spans="1:12" s="125" customFormat="1" x14ac:dyDescent="0.35">
      <c r="A178" s="191"/>
      <c r="B178" s="191"/>
      <c r="C178" s="61"/>
      <c r="D178" s="192"/>
      <c r="E178" s="193"/>
      <c r="F178" s="62"/>
      <c r="G178" s="194"/>
      <c r="H178" s="194"/>
      <c r="I178" s="62"/>
      <c r="J178" s="194"/>
      <c r="K178" s="195"/>
      <c r="L178" s="194"/>
    </row>
    <row r="179" spans="1:12" s="125" customFormat="1" x14ac:dyDescent="0.35">
      <c r="A179" s="191"/>
      <c r="B179" s="191"/>
      <c r="C179" s="61"/>
      <c r="D179" s="192"/>
      <c r="E179" s="193"/>
      <c r="F179" s="62"/>
      <c r="G179" s="194"/>
      <c r="H179" s="194"/>
      <c r="I179" s="62"/>
      <c r="J179" s="194"/>
      <c r="K179" s="195"/>
      <c r="L179" s="194"/>
    </row>
    <row r="180" spans="1:12" s="125" customFormat="1" x14ac:dyDescent="0.35">
      <c r="A180" s="191"/>
      <c r="B180" s="191"/>
      <c r="C180" s="61"/>
      <c r="D180" s="192"/>
      <c r="E180" s="193"/>
      <c r="F180" s="62"/>
      <c r="G180" s="194"/>
      <c r="H180" s="194"/>
      <c r="I180" s="62"/>
      <c r="J180" s="194"/>
      <c r="K180" s="195"/>
      <c r="L180" s="194"/>
    </row>
    <row r="181" spans="1:12" s="125" customFormat="1" x14ac:dyDescent="0.35">
      <c r="A181" s="191"/>
      <c r="B181" s="191"/>
      <c r="C181" s="61"/>
      <c r="D181" s="192"/>
      <c r="E181" s="193"/>
      <c r="F181" s="62"/>
      <c r="G181" s="194"/>
      <c r="H181" s="194"/>
      <c r="I181" s="62"/>
      <c r="J181" s="194"/>
      <c r="K181" s="195"/>
      <c r="L181" s="194"/>
    </row>
    <row r="182" spans="1:12" s="125" customFormat="1" x14ac:dyDescent="0.35">
      <c r="A182" s="191"/>
      <c r="B182" s="191"/>
      <c r="C182" s="61"/>
      <c r="D182" s="192"/>
      <c r="E182" s="193"/>
      <c r="F182" s="62"/>
      <c r="G182" s="194"/>
      <c r="H182" s="194"/>
      <c r="I182" s="62"/>
      <c r="J182" s="194"/>
      <c r="K182" s="195"/>
      <c r="L182" s="194"/>
    </row>
    <row r="183" spans="1:12" s="125" customFormat="1" x14ac:dyDescent="0.35">
      <c r="A183" s="191"/>
      <c r="B183" s="191"/>
      <c r="C183" s="61"/>
      <c r="D183" s="192"/>
      <c r="E183" s="193"/>
      <c r="F183" s="62"/>
      <c r="G183" s="194"/>
      <c r="H183" s="194"/>
      <c r="I183" s="62"/>
      <c r="J183" s="194"/>
      <c r="K183" s="195"/>
      <c r="L183" s="194"/>
    </row>
    <row r="184" spans="1:12" s="125" customFormat="1" x14ac:dyDescent="0.35">
      <c r="A184" s="191"/>
      <c r="B184" s="191"/>
      <c r="C184" s="61"/>
      <c r="D184" s="192"/>
      <c r="E184" s="193"/>
      <c r="F184" s="62"/>
      <c r="G184" s="194"/>
      <c r="H184" s="194"/>
      <c r="I184" s="62"/>
      <c r="J184" s="194"/>
      <c r="K184" s="195"/>
      <c r="L184" s="194"/>
    </row>
    <row r="185" spans="1:12" s="125" customFormat="1" x14ac:dyDescent="0.35">
      <c r="A185" s="191"/>
      <c r="B185" s="191"/>
      <c r="C185" s="61"/>
      <c r="D185" s="192"/>
      <c r="E185" s="193"/>
      <c r="F185" s="62"/>
      <c r="G185" s="194"/>
      <c r="H185" s="194"/>
      <c r="I185" s="62"/>
      <c r="J185" s="194"/>
      <c r="K185" s="195"/>
      <c r="L185" s="194"/>
    </row>
    <row r="186" spans="1:12" s="125" customFormat="1" x14ac:dyDescent="0.35">
      <c r="A186" s="191"/>
      <c r="B186" s="191"/>
      <c r="C186" s="61"/>
      <c r="D186" s="192"/>
      <c r="E186" s="193"/>
      <c r="F186" s="62"/>
      <c r="G186" s="194"/>
      <c r="H186" s="194"/>
      <c r="I186" s="62"/>
      <c r="J186" s="194"/>
      <c r="K186" s="195"/>
      <c r="L186" s="194"/>
    </row>
    <row r="187" spans="1:12" s="125" customFormat="1" x14ac:dyDescent="0.35">
      <c r="A187" s="191"/>
      <c r="B187" s="191"/>
      <c r="C187" s="61"/>
      <c r="D187" s="192"/>
      <c r="E187" s="193"/>
      <c r="F187" s="62"/>
      <c r="G187" s="194"/>
      <c r="H187" s="194"/>
      <c r="I187" s="62"/>
      <c r="J187" s="194"/>
      <c r="K187" s="195"/>
      <c r="L187" s="194"/>
    </row>
    <row r="188" spans="1:12" s="125" customFormat="1" x14ac:dyDescent="0.35">
      <c r="A188" s="191"/>
      <c r="B188" s="191"/>
      <c r="C188" s="61"/>
      <c r="D188" s="192"/>
      <c r="E188" s="193"/>
      <c r="F188" s="62"/>
      <c r="G188" s="194"/>
      <c r="H188" s="194"/>
      <c r="I188" s="62"/>
      <c r="J188" s="194"/>
      <c r="K188" s="195"/>
      <c r="L188" s="194"/>
    </row>
    <row r="189" spans="1:12" s="125" customFormat="1" x14ac:dyDescent="0.35">
      <c r="A189" s="191"/>
      <c r="B189" s="191"/>
      <c r="C189" s="61"/>
      <c r="D189" s="192"/>
      <c r="E189" s="193"/>
      <c r="F189" s="62"/>
      <c r="G189" s="194"/>
      <c r="H189" s="194"/>
      <c r="I189" s="62"/>
      <c r="J189" s="194"/>
      <c r="K189" s="195"/>
      <c r="L189" s="194"/>
    </row>
    <row r="190" spans="1:12" s="125" customFormat="1" x14ac:dyDescent="0.35">
      <c r="A190" s="191"/>
      <c r="B190" s="191"/>
      <c r="C190" s="61"/>
      <c r="D190" s="192"/>
      <c r="E190" s="193"/>
      <c r="F190" s="62"/>
      <c r="G190" s="194"/>
      <c r="H190" s="194"/>
      <c r="I190" s="62"/>
      <c r="J190" s="194"/>
      <c r="K190" s="195"/>
      <c r="L190" s="194"/>
    </row>
    <row r="191" spans="1:12" s="125" customFormat="1" x14ac:dyDescent="0.35">
      <c r="A191" s="191"/>
      <c r="B191" s="191"/>
      <c r="C191" s="61"/>
      <c r="D191" s="192"/>
      <c r="E191" s="193"/>
      <c r="F191" s="62"/>
      <c r="G191" s="194"/>
      <c r="H191" s="194"/>
      <c r="I191" s="62"/>
      <c r="J191" s="194"/>
      <c r="K191" s="195"/>
      <c r="L191" s="194"/>
    </row>
    <row r="192" spans="1:12" s="125" customFormat="1" x14ac:dyDescent="0.35">
      <c r="A192" s="191"/>
      <c r="B192" s="191"/>
      <c r="C192" s="61"/>
      <c r="D192" s="192"/>
      <c r="E192" s="193"/>
      <c r="F192" s="62"/>
      <c r="G192" s="194"/>
      <c r="H192" s="194"/>
      <c r="I192" s="62"/>
      <c r="J192" s="194"/>
      <c r="K192" s="195"/>
      <c r="L192" s="194"/>
    </row>
    <row r="193" spans="1:12" s="125" customFormat="1" x14ac:dyDescent="0.35">
      <c r="A193" s="191"/>
      <c r="B193" s="191"/>
      <c r="C193" s="61"/>
      <c r="D193" s="192"/>
      <c r="E193" s="193"/>
      <c r="F193" s="62"/>
      <c r="G193" s="194"/>
      <c r="H193" s="194"/>
      <c r="I193" s="62"/>
      <c r="J193" s="194"/>
      <c r="K193" s="195"/>
      <c r="L193" s="194"/>
    </row>
    <row r="194" spans="1:12" s="125" customFormat="1" x14ac:dyDescent="0.35">
      <c r="A194" s="191"/>
      <c r="B194" s="191"/>
      <c r="C194" s="61"/>
      <c r="D194" s="192"/>
      <c r="E194" s="193"/>
      <c r="F194" s="62"/>
      <c r="G194" s="194"/>
      <c r="H194" s="194"/>
      <c r="I194" s="62"/>
      <c r="J194" s="194"/>
      <c r="K194" s="195"/>
      <c r="L194" s="194"/>
    </row>
    <row r="195" spans="1:12" s="125" customFormat="1" x14ac:dyDescent="0.35">
      <c r="A195" s="191"/>
      <c r="B195" s="191"/>
      <c r="C195" s="61"/>
      <c r="D195" s="192"/>
      <c r="E195" s="193"/>
      <c r="F195" s="62"/>
      <c r="G195" s="194"/>
      <c r="H195" s="194"/>
      <c r="I195" s="62"/>
      <c r="J195" s="194"/>
      <c r="K195" s="195"/>
      <c r="L195" s="194"/>
    </row>
    <row r="196" spans="1:12" s="125" customFormat="1" x14ac:dyDescent="0.35">
      <c r="A196" s="191"/>
      <c r="B196" s="191"/>
      <c r="C196" s="61"/>
      <c r="D196" s="192"/>
      <c r="E196" s="193"/>
      <c r="F196" s="62"/>
      <c r="G196" s="194"/>
      <c r="H196" s="194"/>
      <c r="I196" s="62"/>
      <c r="J196" s="194"/>
      <c r="K196" s="195"/>
      <c r="L196" s="194"/>
    </row>
    <row r="197" spans="1:12" s="125" customFormat="1" x14ac:dyDescent="0.35">
      <c r="A197" s="191"/>
      <c r="B197" s="191"/>
      <c r="C197" s="61"/>
      <c r="D197" s="192"/>
      <c r="E197" s="193"/>
      <c r="F197" s="62"/>
      <c r="G197" s="194"/>
      <c r="H197" s="194"/>
      <c r="I197" s="62"/>
      <c r="J197" s="194"/>
      <c r="K197" s="195"/>
      <c r="L197" s="194"/>
    </row>
    <row r="198" spans="1:12" s="125" customFormat="1" x14ac:dyDescent="0.35">
      <c r="A198" s="191"/>
      <c r="B198" s="191"/>
      <c r="C198" s="61"/>
      <c r="D198" s="192"/>
      <c r="E198" s="193"/>
      <c r="F198" s="62"/>
      <c r="G198" s="194"/>
      <c r="H198" s="194"/>
      <c r="I198" s="62"/>
      <c r="J198" s="194"/>
      <c r="K198" s="195"/>
      <c r="L198" s="194"/>
    </row>
    <row r="199" spans="1:12" s="125" customFormat="1" x14ac:dyDescent="0.35">
      <c r="A199" s="191"/>
      <c r="B199" s="191"/>
      <c r="C199" s="61"/>
      <c r="D199" s="192"/>
      <c r="E199" s="193"/>
      <c r="F199" s="62"/>
      <c r="G199" s="194"/>
      <c r="H199" s="194"/>
      <c r="I199" s="62"/>
      <c r="J199" s="194"/>
      <c r="K199" s="195"/>
      <c r="L199" s="194"/>
    </row>
    <row r="200" spans="1:12" s="125" customFormat="1" x14ac:dyDescent="0.35">
      <c r="A200" s="191"/>
      <c r="B200" s="191"/>
      <c r="C200" s="61"/>
      <c r="D200" s="192"/>
      <c r="E200" s="193"/>
      <c r="F200" s="62"/>
      <c r="G200" s="194"/>
      <c r="H200" s="194"/>
      <c r="I200" s="62"/>
      <c r="J200" s="194"/>
      <c r="K200" s="195"/>
      <c r="L200" s="194"/>
    </row>
    <row r="201" spans="1:12" s="125" customFormat="1" x14ac:dyDescent="0.35">
      <c r="A201" s="191"/>
      <c r="B201" s="191"/>
      <c r="C201" s="61"/>
      <c r="D201" s="192"/>
      <c r="E201" s="193"/>
      <c r="F201" s="62"/>
      <c r="G201" s="194"/>
      <c r="H201" s="194"/>
      <c r="I201" s="62"/>
      <c r="J201" s="194"/>
      <c r="K201" s="195"/>
      <c r="L201" s="194"/>
    </row>
    <row r="202" spans="1:12" s="125" customFormat="1" x14ac:dyDescent="0.35">
      <c r="A202" s="191"/>
      <c r="B202" s="191"/>
      <c r="C202" s="61"/>
      <c r="D202" s="192"/>
      <c r="E202" s="193"/>
      <c r="F202" s="62"/>
      <c r="G202" s="194"/>
      <c r="H202" s="194"/>
      <c r="I202" s="62"/>
      <c r="J202" s="194"/>
      <c r="K202" s="195"/>
      <c r="L202" s="194"/>
    </row>
    <row r="203" spans="1:12" s="125" customFormat="1" x14ac:dyDescent="0.35">
      <c r="A203" s="191"/>
      <c r="B203" s="191"/>
      <c r="C203" s="61"/>
      <c r="D203" s="192"/>
      <c r="E203" s="193"/>
      <c r="F203" s="62"/>
      <c r="G203" s="194"/>
      <c r="H203" s="194"/>
      <c r="I203" s="62"/>
      <c r="J203" s="194"/>
      <c r="K203" s="195"/>
      <c r="L203" s="194"/>
    </row>
    <row r="204" spans="1:12" s="125" customFormat="1" x14ac:dyDescent="0.35">
      <c r="A204" s="191"/>
      <c r="B204" s="191"/>
      <c r="C204" s="61"/>
      <c r="D204" s="192"/>
      <c r="E204" s="193"/>
      <c r="F204" s="62"/>
      <c r="G204" s="194"/>
      <c r="H204" s="194"/>
      <c r="I204" s="62"/>
      <c r="J204" s="194"/>
      <c r="K204" s="195"/>
      <c r="L204" s="194"/>
    </row>
    <row r="205" spans="1:12" s="125" customFormat="1" x14ac:dyDescent="0.35">
      <c r="A205" s="191"/>
      <c r="B205" s="191"/>
      <c r="C205" s="61"/>
      <c r="D205" s="192"/>
      <c r="E205" s="193"/>
      <c r="F205" s="62"/>
      <c r="G205" s="194"/>
      <c r="H205" s="194"/>
      <c r="I205" s="62"/>
      <c r="J205" s="194"/>
      <c r="K205" s="195"/>
      <c r="L205" s="194"/>
    </row>
    <row r="206" spans="1:12" s="125" customFormat="1" x14ac:dyDescent="0.35">
      <c r="A206" s="191"/>
      <c r="B206" s="191"/>
      <c r="C206" s="61"/>
      <c r="D206" s="192"/>
      <c r="E206" s="193"/>
      <c r="F206" s="62"/>
      <c r="G206" s="194"/>
      <c r="H206" s="194"/>
      <c r="I206" s="62"/>
      <c r="J206" s="194"/>
      <c r="K206" s="195"/>
      <c r="L206" s="194"/>
    </row>
    <row r="207" spans="1:12" s="125" customFormat="1" x14ac:dyDescent="0.35">
      <c r="A207" s="191"/>
      <c r="B207" s="191"/>
      <c r="C207" s="61"/>
      <c r="D207" s="192"/>
      <c r="E207" s="193"/>
      <c r="F207" s="62"/>
      <c r="G207" s="194"/>
      <c r="H207" s="194"/>
      <c r="I207" s="62"/>
      <c r="J207" s="194"/>
      <c r="K207" s="195"/>
      <c r="L207" s="194"/>
    </row>
    <row r="208" spans="1:12" s="125" customFormat="1" x14ac:dyDescent="0.35">
      <c r="A208" s="191"/>
      <c r="B208" s="191"/>
      <c r="C208" s="61"/>
      <c r="D208" s="192"/>
      <c r="E208" s="193"/>
      <c r="F208" s="62"/>
      <c r="G208" s="194"/>
      <c r="H208" s="194"/>
      <c r="I208" s="62"/>
      <c r="J208" s="194"/>
      <c r="K208" s="195"/>
      <c r="L208" s="194"/>
    </row>
    <row r="209" spans="1:12" s="125" customFormat="1" x14ac:dyDescent="0.35">
      <c r="A209" s="191"/>
      <c r="B209" s="191"/>
      <c r="C209" s="61"/>
      <c r="D209" s="192"/>
      <c r="E209" s="193"/>
      <c r="F209" s="62"/>
      <c r="G209" s="194"/>
      <c r="H209" s="194"/>
      <c r="I209" s="62"/>
      <c r="J209" s="194"/>
      <c r="K209" s="195"/>
      <c r="L209" s="194"/>
    </row>
    <row r="210" spans="1:12" s="125" customFormat="1" x14ac:dyDescent="0.35">
      <c r="A210" s="191"/>
      <c r="B210" s="191"/>
      <c r="C210" s="61"/>
      <c r="D210" s="192"/>
      <c r="E210" s="193"/>
      <c r="F210" s="62"/>
      <c r="G210" s="194"/>
      <c r="H210" s="194"/>
      <c r="I210" s="62"/>
      <c r="J210" s="194"/>
      <c r="K210" s="195"/>
      <c r="L210" s="194"/>
    </row>
    <row r="211" spans="1:12" s="125" customFormat="1" x14ac:dyDescent="0.35">
      <c r="A211" s="191"/>
      <c r="B211" s="191"/>
      <c r="C211" s="61"/>
      <c r="D211" s="192"/>
      <c r="E211" s="193"/>
      <c r="F211" s="62"/>
      <c r="G211" s="194"/>
      <c r="H211" s="194"/>
      <c r="I211" s="62"/>
      <c r="J211" s="194"/>
      <c r="K211" s="195"/>
      <c r="L211" s="194"/>
    </row>
    <row r="212" spans="1:12" s="125" customFormat="1" x14ac:dyDescent="0.35">
      <c r="A212" s="191"/>
      <c r="B212" s="191"/>
      <c r="C212" s="61"/>
      <c r="D212" s="192"/>
      <c r="E212" s="193"/>
      <c r="F212" s="62"/>
      <c r="G212" s="194"/>
      <c r="H212" s="194"/>
      <c r="I212" s="62"/>
      <c r="J212" s="194"/>
      <c r="K212" s="195"/>
      <c r="L212" s="194"/>
    </row>
    <row r="213" spans="1:12" s="125" customFormat="1" x14ac:dyDescent="0.35">
      <c r="A213" s="191"/>
      <c r="B213" s="191"/>
      <c r="C213" s="61"/>
      <c r="D213" s="192"/>
      <c r="E213" s="193"/>
      <c r="F213" s="62"/>
      <c r="G213" s="194"/>
      <c r="H213" s="194"/>
      <c r="I213" s="62"/>
      <c r="J213" s="194"/>
      <c r="K213" s="195"/>
      <c r="L213" s="194"/>
    </row>
    <row r="214" spans="1:12" s="125" customFormat="1" x14ac:dyDescent="0.35">
      <c r="A214" s="191"/>
      <c r="B214" s="191"/>
      <c r="C214" s="61"/>
      <c r="D214" s="192"/>
      <c r="E214" s="193"/>
      <c r="F214" s="62"/>
      <c r="G214" s="194"/>
      <c r="H214" s="194"/>
      <c r="I214" s="62"/>
      <c r="J214" s="194"/>
      <c r="K214" s="195"/>
      <c r="L214" s="194"/>
    </row>
    <row r="215" spans="1:12" s="125" customFormat="1" x14ac:dyDescent="0.35">
      <c r="A215" s="191"/>
      <c r="B215" s="191"/>
      <c r="C215" s="61"/>
      <c r="D215" s="192"/>
      <c r="E215" s="193"/>
      <c r="F215" s="62"/>
      <c r="G215" s="194"/>
      <c r="H215" s="194"/>
      <c r="I215" s="62"/>
      <c r="J215" s="194"/>
      <c r="K215" s="195"/>
      <c r="L215" s="194"/>
    </row>
    <row r="216" spans="1:12" s="125" customFormat="1" x14ac:dyDescent="0.35">
      <c r="A216" s="191"/>
      <c r="B216" s="191"/>
      <c r="C216" s="61"/>
      <c r="D216" s="192"/>
      <c r="E216" s="193"/>
      <c r="F216" s="62"/>
      <c r="G216" s="194"/>
      <c r="H216" s="194"/>
      <c r="I216" s="62"/>
      <c r="J216" s="194"/>
      <c r="K216" s="195"/>
      <c r="L216" s="194"/>
    </row>
    <row r="217" spans="1:12" s="125" customFormat="1" x14ac:dyDescent="0.35">
      <c r="A217" s="191"/>
      <c r="B217" s="191"/>
      <c r="C217" s="61"/>
      <c r="D217" s="192"/>
      <c r="E217" s="193"/>
      <c r="F217" s="62"/>
      <c r="G217" s="194"/>
      <c r="H217" s="194"/>
      <c r="I217" s="62"/>
      <c r="J217" s="194"/>
      <c r="K217" s="195"/>
      <c r="L217" s="194"/>
    </row>
    <row r="218" spans="1:12" s="125" customFormat="1" x14ac:dyDescent="0.35">
      <c r="A218" s="191"/>
      <c r="B218" s="191"/>
      <c r="C218" s="61"/>
      <c r="D218" s="192"/>
      <c r="E218" s="193"/>
      <c r="F218" s="62"/>
      <c r="G218" s="194"/>
      <c r="H218" s="194"/>
      <c r="I218" s="62"/>
      <c r="J218" s="194"/>
      <c r="K218" s="195"/>
      <c r="L218" s="194"/>
    </row>
    <row r="219" spans="1:12" s="125" customFormat="1" x14ac:dyDescent="0.35">
      <c r="A219" s="191"/>
      <c r="B219" s="191"/>
      <c r="C219" s="61"/>
      <c r="D219" s="192"/>
      <c r="E219" s="193"/>
      <c r="F219" s="62"/>
      <c r="G219" s="194"/>
      <c r="H219" s="194"/>
      <c r="I219" s="62"/>
      <c r="J219" s="194"/>
      <c r="K219" s="195"/>
      <c r="L219" s="194"/>
    </row>
    <row r="220" spans="1:12" s="125" customFormat="1" x14ac:dyDescent="0.35">
      <c r="A220" s="191"/>
      <c r="B220" s="191"/>
      <c r="C220" s="61"/>
      <c r="D220" s="192"/>
      <c r="E220" s="193"/>
      <c r="F220" s="62"/>
      <c r="G220" s="194"/>
      <c r="H220" s="194"/>
      <c r="I220" s="62"/>
      <c r="J220" s="194"/>
      <c r="K220" s="195"/>
      <c r="L220" s="194"/>
    </row>
    <row r="221" spans="1:12" s="125" customFormat="1" x14ac:dyDescent="0.35">
      <c r="A221" s="191"/>
      <c r="B221" s="191"/>
      <c r="C221" s="61"/>
      <c r="D221" s="192"/>
      <c r="E221" s="193"/>
      <c r="F221" s="62"/>
      <c r="G221" s="194"/>
      <c r="H221" s="194"/>
      <c r="I221" s="62"/>
      <c r="J221" s="194"/>
      <c r="K221" s="195"/>
      <c r="L221" s="194"/>
    </row>
    <row r="222" spans="1:12" s="125" customFormat="1" x14ac:dyDescent="0.35">
      <c r="A222" s="191"/>
      <c r="B222" s="191"/>
      <c r="C222" s="61"/>
      <c r="D222" s="192"/>
      <c r="E222" s="193"/>
      <c r="F222" s="62"/>
      <c r="G222" s="194"/>
      <c r="H222" s="194"/>
      <c r="I222" s="62"/>
      <c r="J222" s="194"/>
      <c r="K222" s="195"/>
      <c r="L222" s="194"/>
    </row>
    <row r="223" spans="1:12" s="125" customFormat="1" x14ac:dyDescent="0.35">
      <c r="A223" s="191"/>
      <c r="B223" s="191"/>
      <c r="C223" s="61"/>
      <c r="D223" s="192"/>
      <c r="E223" s="193"/>
      <c r="F223" s="62"/>
      <c r="G223" s="194"/>
      <c r="H223" s="194"/>
      <c r="I223" s="62"/>
      <c r="J223" s="194"/>
      <c r="K223" s="195"/>
      <c r="L223" s="194"/>
    </row>
    <row r="224" spans="1:12" s="125" customFormat="1" x14ac:dyDescent="0.35">
      <c r="A224" s="191"/>
      <c r="B224" s="191"/>
      <c r="C224" s="61"/>
      <c r="D224" s="192"/>
      <c r="E224" s="193"/>
      <c r="F224" s="62"/>
      <c r="G224" s="194"/>
      <c r="H224" s="194"/>
      <c r="I224" s="62"/>
      <c r="J224" s="194"/>
      <c r="K224" s="195"/>
      <c r="L224" s="194"/>
    </row>
    <row r="225" spans="1:12" s="125" customFormat="1" x14ac:dyDescent="0.35">
      <c r="A225" s="191"/>
      <c r="B225" s="191"/>
      <c r="C225" s="61"/>
      <c r="D225" s="192"/>
      <c r="E225" s="193"/>
      <c r="F225" s="62"/>
      <c r="G225" s="194"/>
      <c r="H225" s="194"/>
      <c r="I225" s="62"/>
      <c r="J225" s="194"/>
      <c r="K225" s="195"/>
      <c r="L225" s="194"/>
    </row>
    <row r="226" spans="1:12" s="125" customFormat="1" x14ac:dyDescent="0.35">
      <c r="A226" s="191"/>
      <c r="B226" s="191"/>
      <c r="C226" s="61"/>
      <c r="D226" s="192"/>
      <c r="E226" s="193"/>
      <c r="F226" s="62"/>
      <c r="G226" s="194"/>
      <c r="H226" s="194"/>
      <c r="I226" s="62"/>
      <c r="J226" s="194"/>
      <c r="K226" s="195"/>
      <c r="L226" s="194"/>
    </row>
    <row r="227" spans="1:12" s="125" customFormat="1" x14ac:dyDescent="0.35">
      <c r="A227" s="191"/>
      <c r="B227" s="191"/>
      <c r="C227" s="61"/>
      <c r="D227" s="192"/>
      <c r="E227" s="193"/>
      <c r="F227" s="62"/>
      <c r="G227" s="194"/>
      <c r="H227" s="194"/>
      <c r="I227" s="62"/>
      <c r="J227" s="194"/>
      <c r="K227" s="195"/>
      <c r="L227" s="194"/>
    </row>
    <row r="228" spans="1:12" s="125" customFormat="1" x14ac:dyDescent="0.35">
      <c r="A228" s="191"/>
      <c r="B228" s="191"/>
      <c r="C228" s="61"/>
      <c r="D228" s="192"/>
      <c r="E228" s="193"/>
      <c r="F228" s="62"/>
      <c r="G228" s="194"/>
      <c r="H228" s="194"/>
      <c r="I228" s="62"/>
      <c r="J228" s="194"/>
      <c r="K228" s="195"/>
      <c r="L228" s="194"/>
    </row>
    <row r="229" spans="1:12" s="125" customFormat="1" x14ac:dyDescent="0.35">
      <c r="A229" s="191"/>
      <c r="B229" s="191"/>
      <c r="C229" s="61"/>
      <c r="D229" s="192"/>
      <c r="E229" s="193"/>
      <c r="F229" s="62"/>
      <c r="G229" s="194"/>
      <c r="H229" s="194"/>
      <c r="I229" s="62"/>
      <c r="J229" s="194"/>
      <c r="K229" s="195"/>
      <c r="L229" s="194"/>
    </row>
    <row r="230" spans="1:12" s="125" customFormat="1" x14ac:dyDescent="0.35">
      <c r="A230" s="191"/>
      <c r="B230" s="191"/>
      <c r="C230" s="61"/>
      <c r="D230" s="192"/>
      <c r="E230" s="193"/>
      <c r="F230" s="62"/>
      <c r="G230" s="194"/>
      <c r="H230" s="194"/>
      <c r="I230" s="62"/>
      <c r="J230" s="194"/>
      <c r="K230" s="195"/>
      <c r="L230" s="194"/>
    </row>
    <row r="231" spans="1:12" s="125" customFormat="1" x14ac:dyDescent="0.35">
      <c r="A231" s="191"/>
      <c r="B231" s="191"/>
      <c r="C231" s="61"/>
      <c r="D231" s="192"/>
      <c r="E231" s="193"/>
      <c r="F231" s="62"/>
      <c r="G231" s="194"/>
      <c r="H231" s="194"/>
      <c r="I231" s="62"/>
      <c r="J231" s="194"/>
      <c r="K231" s="195"/>
      <c r="L231" s="194"/>
    </row>
    <row r="232" spans="1:12" s="125" customFormat="1" x14ac:dyDescent="0.35">
      <c r="A232" s="191"/>
      <c r="B232" s="191"/>
      <c r="C232" s="61"/>
      <c r="D232" s="192"/>
      <c r="E232" s="193"/>
      <c r="F232" s="62"/>
      <c r="G232" s="194"/>
      <c r="H232" s="194"/>
      <c r="I232" s="62"/>
      <c r="J232" s="194"/>
      <c r="K232" s="195"/>
      <c r="L232" s="194"/>
    </row>
    <row r="233" spans="1:12" s="125" customFormat="1" x14ac:dyDescent="0.35">
      <c r="A233" s="191"/>
      <c r="B233" s="191"/>
      <c r="C233" s="61"/>
      <c r="D233" s="192"/>
      <c r="E233" s="193"/>
      <c r="F233" s="62"/>
      <c r="G233" s="194"/>
      <c r="H233" s="194"/>
      <c r="I233" s="62"/>
      <c r="J233" s="194"/>
      <c r="K233" s="195"/>
      <c r="L233" s="194"/>
    </row>
    <row r="234" spans="1:12" s="125" customFormat="1" x14ac:dyDescent="0.35">
      <c r="A234" s="191"/>
      <c r="B234" s="191"/>
      <c r="C234" s="61"/>
      <c r="D234" s="192"/>
      <c r="E234" s="193"/>
      <c r="F234" s="62"/>
      <c r="G234" s="194"/>
      <c r="H234" s="194"/>
      <c r="I234" s="62"/>
      <c r="J234" s="194"/>
      <c r="K234" s="195"/>
      <c r="L234" s="194"/>
    </row>
    <row r="235" spans="1:12" s="125" customFormat="1" x14ac:dyDescent="0.35">
      <c r="A235" s="191"/>
      <c r="B235" s="191"/>
      <c r="C235" s="61"/>
      <c r="D235" s="192"/>
      <c r="E235" s="193"/>
      <c r="F235" s="62"/>
      <c r="G235" s="194"/>
      <c r="H235" s="194"/>
      <c r="I235" s="62"/>
      <c r="J235" s="194"/>
      <c r="K235" s="195"/>
      <c r="L235" s="194"/>
    </row>
    <row r="236" spans="1:12" s="125" customFormat="1" x14ac:dyDescent="0.35">
      <c r="A236" s="191"/>
      <c r="B236" s="191"/>
      <c r="C236" s="61"/>
      <c r="D236" s="192"/>
      <c r="E236" s="193"/>
      <c r="F236" s="62"/>
      <c r="G236" s="194"/>
      <c r="H236" s="194"/>
      <c r="I236" s="62"/>
      <c r="J236" s="194"/>
      <c r="K236" s="195"/>
      <c r="L236" s="194"/>
    </row>
    <row r="237" spans="1:12" s="125" customFormat="1" x14ac:dyDescent="0.35">
      <c r="A237" s="191"/>
      <c r="B237" s="191"/>
      <c r="C237" s="61"/>
      <c r="D237" s="192"/>
      <c r="E237" s="193"/>
      <c r="F237" s="62"/>
      <c r="G237" s="194"/>
      <c r="H237" s="194"/>
      <c r="I237" s="62"/>
      <c r="J237" s="194"/>
      <c r="K237" s="195"/>
      <c r="L237" s="194"/>
    </row>
    <row r="238" spans="1:12" s="125" customFormat="1" x14ac:dyDescent="0.35">
      <c r="A238" s="191"/>
      <c r="B238" s="191"/>
      <c r="C238" s="61"/>
      <c r="D238" s="192"/>
      <c r="E238" s="193"/>
      <c r="F238" s="62"/>
      <c r="G238" s="194"/>
      <c r="H238" s="194"/>
      <c r="I238" s="62"/>
      <c r="J238" s="194"/>
      <c r="K238" s="195"/>
      <c r="L238" s="194"/>
    </row>
    <row r="239" spans="1:12" s="125" customFormat="1" x14ac:dyDescent="0.35">
      <c r="A239" s="191"/>
      <c r="B239" s="191"/>
      <c r="C239" s="61"/>
      <c r="D239" s="192"/>
      <c r="E239" s="193"/>
      <c r="F239" s="62"/>
      <c r="G239" s="194"/>
      <c r="H239" s="194"/>
      <c r="I239" s="62"/>
      <c r="J239" s="194"/>
      <c r="K239" s="195"/>
      <c r="L239" s="194"/>
    </row>
    <row r="240" spans="1:12" s="125" customFormat="1" x14ac:dyDescent="0.35">
      <c r="A240" s="191"/>
      <c r="B240" s="191"/>
      <c r="C240" s="61"/>
      <c r="D240" s="192"/>
      <c r="E240" s="193"/>
      <c r="F240" s="62"/>
      <c r="G240" s="194"/>
      <c r="H240" s="194"/>
      <c r="I240" s="62"/>
      <c r="J240" s="194"/>
      <c r="K240" s="195"/>
      <c r="L240" s="194"/>
    </row>
    <row r="241" spans="1:12" s="125" customFormat="1" x14ac:dyDescent="0.35">
      <c r="A241" s="191"/>
      <c r="B241" s="191"/>
      <c r="C241" s="61"/>
      <c r="D241" s="192"/>
      <c r="E241" s="193"/>
      <c r="F241" s="62"/>
      <c r="G241" s="194"/>
      <c r="H241" s="194"/>
      <c r="I241" s="62"/>
      <c r="J241" s="194"/>
      <c r="K241" s="195"/>
      <c r="L241" s="194"/>
    </row>
    <row r="242" spans="1:12" s="125" customFormat="1" x14ac:dyDescent="0.35">
      <c r="A242" s="191"/>
      <c r="B242" s="191"/>
      <c r="C242" s="61"/>
      <c r="D242" s="192"/>
      <c r="E242" s="193"/>
      <c r="F242" s="62"/>
      <c r="G242" s="194"/>
      <c r="H242" s="194"/>
      <c r="I242" s="62"/>
      <c r="J242" s="194"/>
      <c r="K242" s="195"/>
      <c r="L242" s="194"/>
    </row>
    <row r="243" spans="1:12" s="125" customFormat="1" x14ac:dyDescent="0.35">
      <c r="A243" s="191"/>
      <c r="B243" s="191"/>
      <c r="C243" s="61"/>
      <c r="D243" s="192"/>
      <c r="E243" s="193"/>
      <c r="F243" s="62"/>
      <c r="G243" s="194"/>
      <c r="H243" s="194"/>
      <c r="I243" s="62"/>
      <c r="J243" s="194"/>
      <c r="K243" s="195"/>
      <c r="L243" s="194"/>
    </row>
    <row r="244" spans="1:12" s="125" customFormat="1" x14ac:dyDescent="0.35">
      <c r="A244" s="191"/>
      <c r="B244" s="191"/>
      <c r="C244" s="61"/>
      <c r="D244" s="192"/>
      <c r="E244" s="193"/>
      <c r="F244" s="62"/>
      <c r="G244" s="194"/>
      <c r="H244" s="194"/>
      <c r="I244" s="62"/>
      <c r="J244" s="194"/>
      <c r="K244" s="195"/>
      <c r="L244" s="194"/>
    </row>
    <row r="245" spans="1:12" s="125" customFormat="1" x14ac:dyDescent="0.35">
      <c r="A245" s="191"/>
      <c r="B245" s="191"/>
      <c r="C245" s="61"/>
      <c r="D245" s="192"/>
      <c r="E245" s="193"/>
      <c r="F245" s="62"/>
      <c r="G245" s="194"/>
      <c r="H245" s="194"/>
      <c r="I245" s="62"/>
      <c r="J245" s="194"/>
      <c r="K245" s="195"/>
      <c r="L245" s="194"/>
    </row>
    <row r="246" spans="1:12" s="125" customFormat="1" x14ac:dyDescent="0.35">
      <c r="A246" s="191"/>
      <c r="B246" s="191"/>
      <c r="C246" s="61"/>
      <c r="D246" s="192"/>
      <c r="E246" s="193"/>
      <c r="F246" s="62"/>
      <c r="G246" s="194"/>
      <c r="H246" s="194"/>
      <c r="I246" s="62"/>
      <c r="J246" s="194"/>
      <c r="K246" s="195"/>
      <c r="L246" s="194"/>
    </row>
    <row r="247" spans="1:12" s="125" customFormat="1" x14ac:dyDescent="0.35">
      <c r="A247" s="191"/>
      <c r="B247" s="191"/>
      <c r="C247" s="61"/>
      <c r="D247" s="192"/>
      <c r="E247" s="193"/>
      <c r="F247" s="62"/>
      <c r="G247" s="194"/>
      <c r="H247" s="194"/>
      <c r="I247" s="62"/>
      <c r="J247" s="194"/>
      <c r="K247" s="195"/>
      <c r="L247" s="194"/>
    </row>
    <row r="248" spans="1:12" s="125" customFormat="1" x14ac:dyDescent="0.35">
      <c r="A248" s="191"/>
      <c r="B248" s="191"/>
      <c r="C248" s="61"/>
      <c r="D248" s="192"/>
      <c r="E248" s="193"/>
      <c r="F248" s="62"/>
      <c r="G248" s="194"/>
      <c r="H248" s="194"/>
      <c r="I248" s="62"/>
      <c r="J248" s="194"/>
      <c r="K248" s="195"/>
      <c r="L248" s="194"/>
    </row>
    <row r="249" spans="1:12" s="125" customFormat="1" x14ac:dyDescent="0.35">
      <c r="A249" s="191"/>
      <c r="B249" s="191"/>
      <c r="C249" s="61"/>
      <c r="D249" s="192"/>
      <c r="E249" s="193"/>
      <c r="F249" s="62"/>
      <c r="G249" s="194"/>
      <c r="H249" s="194"/>
      <c r="I249" s="62"/>
      <c r="J249" s="194"/>
      <c r="K249" s="195"/>
      <c r="L249" s="194"/>
    </row>
    <row r="250" spans="1:12" s="125" customFormat="1" x14ac:dyDescent="0.35">
      <c r="A250" s="191"/>
      <c r="B250" s="191"/>
      <c r="C250" s="61"/>
      <c r="D250" s="192"/>
      <c r="E250" s="193"/>
      <c r="F250" s="62"/>
      <c r="G250" s="194"/>
      <c r="H250" s="194"/>
      <c r="I250" s="62"/>
      <c r="J250" s="194"/>
      <c r="K250" s="195"/>
      <c r="L250" s="194"/>
    </row>
    <row r="251" spans="1:12" s="125" customFormat="1" x14ac:dyDescent="0.35">
      <c r="A251" s="191"/>
      <c r="B251" s="191"/>
      <c r="C251" s="61"/>
      <c r="D251" s="192"/>
      <c r="E251" s="193"/>
      <c r="F251" s="62"/>
      <c r="G251" s="194"/>
      <c r="H251" s="194"/>
      <c r="I251" s="62"/>
      <c r="J251" s="194"/>
      <c r="K251" s="195"/>
      <c r="L251" s="194"/>
    </row>
    <row r="252" spans="1:12" s="125" customFormat="1" x14ac:dyDescent="0.35">
      <c r="A252" s="191"/>
      <c r="B252" s="191"/>
      <c r="C252" s="61"/>
      <c r="D252" s="192"/>
      <c r="E252" s="193"/>
      <c r="F252" s="62"/>
      <c r="G252" s="194"/>
      <c r="H252" s="194"/>
      <c r="I252" s="62"/>
      <c r="J252" s="194"/>
      <c r="K252" s="195"/>
      <c r="L252" s="194"/>
    </row>
    <row r="253" spans="1:12" s="125" customFormat="1" x14ac:dyDescent="0.35">
      <c r="A253" s="191"/>
      <c r="B253" s="191"/>
      <c r="C253" s="61"/>
      <c r="D253" s="192"/>
      <c r="E253" s="193"/>
      <c r="F253" s="62"/>
      <c r="G253" s="194"/>
      <c r="H253" s="194"/>
      <c r="I253" s="62"/>
      <c r="J253" s="194"/>
      <c r="K253" s="195"/>
      <c r="L253" s="194"/>
    </row>
    <row r="254" spans="1:12" s="125" customFormat="1" x14ac:dyDescent="0.35">
      <c r="A254" s="191"/>
      <c r="B254" s="191"/>
      <c r="C254" s="61"/>
      <c r="D254" s="192"/>
      <c r="E254" s="193"/>
      <c r="F254" s="62"/>
      <c r="G254" s="194"/>
      <c r="H254" s="194"/>
      <c r="I254" s="62"/>
      <c r="J254" s="194"/>
      <c r="K254" s="195"/>
      <c r="L254" s="194"/>
    </row>
    <row r="255" spans="1:12" s="125" customFormat="1" x14ac:dyDescent="0.35">
      <c r="A255" s="191"/>
      <c r="B255" s="191"/>
      <c r="C255" s="61"/>
      <c r="D255" s="192"/>
      <c r="E255" s="193"/>
      <c r="F255" s="62"/>
      <c r="G255" s="194"/>
      <c r="H255" s="194"/>
      <c r="I255" s="62"/>
      <c r="J255" s="194"/>
      <c r="K255" s="195"/>
      <c r="L255" s="194"/>
    </row>
    <row r="256" spans="1:12" s="125" customFormat="1" x14ac:dyDescent="0.35">
      <c r="A256" s="191"/>
      <c r="B256" s="191"/>
      <c r="C256" s="61"/>
      <c r="D256" s="192"/>
      <c r="E256" s="193"/>
      <c r="F256" s="62"/>
      <c r="G256" s="194"/>
      <c r="H256" s="194"/>
      <c r="I256" s="62"/>
      <c r="J256" s="194"/>
      <c r="K256" s="195"/>
      <c r="L256" s="194"/>
    </row>
    <row r="257" spans="1:12" s="125" customFormat="1" x14ac:dyDescent="0.35">
      <c r="A257" s="191"/>
      <c r="B257" s="191"/>
      <c r="C257" s="61"/>
      <c r="D257" s="192"/>
      <c r="E257" s="193"/>
      <c r="F257" s="62"/>
      <c r="G257" s="194"/>
      <c r="H257" s="194"/>
      <c r="I257" s="62"/>
      <c r="J257" s="194"/>
      <c r="K257" s="195"/>
      <c r="L257" s="194"/>
    </row>
    <row r="258" spans="1:12" s="125" customFormat="1" x14ac:dyDescent="0.35">
      <c r="A258" s="191"/>
      <c r="B258" s="191"/>
      <c r="C258" s="61"/>
      <c r="D258" s="192"/>
      <c r="E258" s="193"/>
      <c r="F258" s="62"/>
      <c r="G258" s="194"/>
      <c r="H258" s="194"/>
      <c r="I258" s="62"/>
      <c r="J258" s="194"/>
      <c r="K258" s="195"/>
      <c r="L258" s="194"/>
    </row>
    <row r="259" spans="1:12" s="125" customFormat="1" x14ac:dyDescent="0.35">
      <c r="A259" s="191"/>
      <c r="B259" s="191"/>
      <c r="C259" s="61"/>
      <c r="D259" s="192"/>
      <c r="E259" s="193"/>
      <c r="F259" s="62"/>
      <c r="G259" s="194"/>
      <c r="H259" s="194"/>
      <c r="I259" s="62"/>
      <c r="J259" s="194"/>
      <c r="K259" s="195"/>
      <c r="L259" s="194"/>
    </row>
    <row r="260" spans="1:12" s="125" customFormat="1" x14ac:dyDescent="0.35">
      <c r="A260" s="191"/>
      <c r="B260" s="191"/>
      <c r="C260" s="61"/>
      <c r="D260" s="192"/>
      <c r="E260" s="193"/>
      <c r="F260" s="62"/>
      <c r="G260" s="194"/>
      <c r="H260" s="194"/>
      <c r="I260" s="62"/>
      <c r="J260" s="194"/>
      <c r="K260" s="195"/>
      <c r="L260" s="194"/>
    </row>
    <row r="261" spans="1:12" s="125" customFormat="1" x14ac:dyDescent="0.35">
      <c r="A261" s="191"/>
      <c r="B261" s="191"/>
      <c r="C261" s="61"/>
      <c r="D261" s="192"/>
      <c r="E261" s="193"/>
      <c r="F261" s="62"/>
      <c r="G261" s="194"/>
      <c r="H261" s="194"/>
      <c r="I261" s="62"/>
      <c r="J261" s="194"/>
      <c r="K261" s="195"/>
      <c r="L261" s="194"/>
    </row>
    <row r="262" spans="1:12" s="125" customFormat="1" x14ac:dyDescent="0.35">
      <c r="A262" s="191"/>
      <c r="B262" s="191"/>
      <c r="C262" s="61"/>
      <c r="D262" s="192"/>
      <c r="E262" s="193"/>
      <c r="F262" s="62"/>
      <c r="G262" s="194"/>
      <c r="H262" s="194"/>
      <c r="I262" s="62"/>
      <c r="J262" s="194"/>
      <c r="K262" s="195"/>
      <c r="L262" s="194"/>
    </row>
    <row r="263" spans="1:12" s="125" customFormat="1" x14ac:dyDescent="0.35">
      <c r="A263" s="191"/>
      <c r="B263" s="191"/>
      <c r="C263" s="61"/>
      <c r="D263" s="192"/>
      <c r="E263" s="193"/>
      <c r="F263" s="62"/>
      <c r="G263" s="194"/>
      <c r="H263" s="194"/>
      <c r="I263" s="62"/>
      <c r="J263" s="194"/>
      <c r="K263" s="195"/>
      <c r="L263" s="194"/>
    </row>
    <row r="264" spans="1:12" s="125" customFormat="1" x14ac:dyDescent="0.35">
      <c r="A264" s="191"/>
      <c r="B264" s="191"/>
      <c r="C264" s="61"/>
      <c r="D264" s="192"/>
      <c r="E264" s="193"/>
      <c r="F264" s="62"/>
      <c r="G264" s="194"/>
      <c r="H264" s="194"/>
      <c r="I264" s="62"/>
      <c r="J264" s="194"/>
      <c r="K264" s="195"/>
      <c r="L264" s="194"/>
    </row>
    <row r="265" spans="1:12" s="125" customFormat="1" x14ac:dyDescent="0.35">
      <c r="A265" s="191"/>
      <c r="B265" s="191"/>
      <c r="C265" s="61"/>
      <c r="D265" s="192"/>
      <c r="E265" s="193"/>
      <c r="F265" s="62"/>
      <c r="G265" s="194"/>
      <c r="H265" s="194"/>
      <c r="I265" s="62"/>
      <c r="J265" s="194"/>
      <c r="K265" s="195"/>
      <c r="L265" s="194"/>
    </row>
    <row r="266" spans="1:12" s="125" customFormat="1" x14ac:dyDescent="0.35">
      <c r="A266" s="191"/>
      <c r="B266" s="191"/>
      <c r="C266" s="61"/>
      <c r="D266" s="192"/>
      <c r="E266" s="193"/>
      <c r="F266" s="62"/>
      <c r="G266" s="194"/>
      <c r="H266" s="194"/>
      <c r="I266" s="62"/>
      <c r="J266" s="194"/>
      <c r="K266" s="195"/>
      <c r="L266" s="194"/>
    </row>
    <row r="267" spans="1:12" s="125" customFormat="1" x14ac:dyDescent="0.35">
      <c r="A267" s="191"/>
      <c r="B267" s="191"/>
      <c r="C267" s="61"/>
      <c r="D267" s="192"/>
      <c r="E267" s="193"/>
      <c r="F267" s="62"/>
      <c r="G267" s="194"/>
      <c r="H267" s="194"/>
      <c r="I267" s="62"/>
      <c r="J267" s="194"/>
      <c r="K267" s="195"/>
      <c r="L267" s="194"/>
    </row>
    <row r="268" spans="1:12" s="125" customFormat="1" x14ac:dyDescent="0.35">
      <c r="A268" s="191"/>
      <c r="B268" s="191"/>
      <c r="C268" s="61"/>
      <c r="D268" s="192"/>
      <c r="E268" s="193"/>
      <c r="F268" s="62"/>
      <c r="G268" s="194"/>
      <c r="H268" s="194"/>
      <c r="I268" s="62"/>
      <c r="J268" s="194"/>
      <c r="K268" s="195"/>
      <c r="L268" s="194"/>
    </row>
    <row r="269" spans="1:12" s="125" customFormat="1" x14ac:dyDescent="0.35">
      <c r="A269" s="191"/>
      <c r="B269" s="191"/>
      <c r="C269" s="61"/>
      <c r="D269" s="192"/>
      <c r="E269" s="193"/>
      <c r="F269" s="62"/>
      <c r="G269" s="194"/>
      <c r="H269" s="194"/>
      <c r="I269" s="62"/>
      <c r="J269" s="194"/>
      <c r="K269" s="195"/>
      <c r="L269" s="194"/>
    </row>
    <row r="270" spans="1:12" s="125" customFormat="1" x14ac:dyDescent="0.35">
      <c r="A270" s="191"/>
      <c r="B270" s="191"/>
      <c r="C270" s="61"/>
      <c r="D270" s="192"/>
      <c r="E270" s="193"/>
      <c r="F270" s="62"/>
      <c r="G270" s="194"/>
      <c r="H270" s="194"/>
      <c r="I270" s="62"/>
      <c r="J270" s="194"/>
      <c r="K270" s="195"/>
      <c r="L270" s="194"/>
    </row>
    <row r="271" spans="1:12" s="125" customFormat="1" x14ac:dyDescent="0.35">
      <c r="A271" s="191"/>
      <c r="B271" s="191"/>
      <c r="C271" s="61"/>
      <c r="D271" s="192"/>
      <c r="E271" s="193"/>
      <c r="F271" s="62"/>
      <c r="G271" s="194"/>
      <c r="H271" s="194"/>
      <c r="I271" s="62"/>
      <c r="J271" s="194"/>
      <c r="K271" s="195"/>
      <c r="L271" s="194"/>
    </row>
    <row r="272" spans="1:12" s="125" customFormat="1" x14ac:dyDescent="0.35">
      <c r="A272" s="191"/>
      <c r="B272" s="191"/>
      <c r="C272" s="61"/>
      <c r="D272" s="192"/>
      <c r="E272" s="193"/>
      <c r="F272" s="62"/>
      <c r="G272" s="194"/>
      <c r="H272" s="194"/>
      <c r="I272" s="62"/>
      <c r="J272" s="194"/>
      <c r="K272" s="195"/>
      <c r="L272" s="194"/>
    </row>
    <row r="273" spans="1:12" s="125" customFormat="1" x14ac:dyDescent="0.35">
      <c r="A273" s="191"/>
      <c r="B273" s="191"/>
      <c r="C273" s="61"/>
      <c r="D273" s="192"/>
      <c r="E273" s="193"/>
      <c r="F273" s="62"/>
      <c r="G273" s="194"/>
      <c r="H273" s="194"/>
      <c r="I273" s="62"/>
      <c r="J273" s="194"/>
      <c r="K273" s="195"/>
      <c r="L273" s="194"/>
    </row>
    <row r="274" spans="1:12" s="125" customFormat="1" x14ac:dyDescent="0.35">
      <c r="A274" s="191"/>
      <c r="B274" s="191"/>
      <c r="C274" s="61"/>
      <c r="D274" s="192"/>
      <c r="E274" s="193"/>
      <c r="F274" s="62"/>
      <c r="G274" s="194"/>
      <c r="H274" s="194"/>
      <c r="I274" s="62"/>
      <c r="J274" s="194"/>
      <c r="K274" s="195"/>
      <c r="L274" s="194"/>
    </row>
    <row r="275" spans="1:12" s="125" customFormat="1" x14ac:dyDescent="0.35">
      <c r="A275" s="191"/>
      <c r="B275" s="191"/>
      <c r="C275" s="61"/>
      <c r="D275" s="192"/>
      <c r="E275" s="193"/>
      <c r="F275" s="62"/>
      <c r="G275" s="194"/>
      <c r="H275" s="194"/>
      <c r="I275" s="62"/>
      <c r="J275" s="194"/>
      <c r="K275" s="195"/>
      <c r="L275" s="194"/>
    </row>
    <row r="276" spans="1:12" s="125" customFormat="1" x14ac:dyDescent="0.35">
      <c r="A276" s="191"/>
      <c r="B276" s="191"/>
      <c r="C276" s="61"/>
      <c r="D276" s="192"/>
      <c r="E276" s="193"/>
      <c r="F276" s="62"/>
      <c r="G276" s="194"/>
      <c r="H276" s="194"/>
      <c r="I276" s="62"/>
      <c r="J276" s="194"/>
      <c r="K276" s="195"/>
      <c r="L276" s="194"/>
    </row>
    <row r="277" spans="1:12" s="125" customFormat="1" x14ac:dyDescent="0.35">
      <c r="A277" s="191"/>
      <c r="B277" s="191"/>
      <c r="C277" s="61"/>
      <c r="D277" s="192"/>
      <c r="E277" s="193"/>
      <c r="F277" s="62"/>
      <c r="G277" s="194"/>
      <c r="H277" s="194"/>
      <c r="I277" s="62"/>
      <c r="J277" s="194"/>
      <c r="K277" s="195"/>
      <c r="L277" s="194"/>
    </row>
    <row r="278" spans="1:12" s="125" customFormat="1" x14ac:dyDescent="0.35">
      <c r="A278" s="191"/>
      <c r="B278" s="191"/>
      <c r="C278" s="61"/>
      <c r="D278" s="192"/>
      <c r="E278" s="193"/>
      <c r="F278" s="62"/>
      <c r="G278" s="194"/>
      <c r="H278" s="194"/>
      <c r="I278" s="62"/>
      <c r="J278" s="194"/>
      <c r="K278" s="195"/>
      <c r="L278" s="194"/>
    </row>
    <row r="279" spans="1:12" s="125" customFormat="1" x14ac:dyDescent="0.35">
      <c r="A279" s="191"/>
      <c r="B279" s="191"/>
      <c r="C279" s="61"/>
      <c r="D279" s="192"/>
      <c r="E279" s="193"/>
      <c r="F279" s="62"/>
      <c r="G279" s="194"/>
      <c r="H279" s="194"/>
      <c r="I279" s="62"/>
      <c r="J279" s="194"/>
      <c r="K279" s="195"/>
      <c r="L279" s="194"/>
    </row>
    <row r="280" spans="1:12" s="125" customFormat="1" x14ac:dyDescent="0.35">
      <c r="A280" s="191"/>
      <c r="B280" s="191"/>
      <c r="C280" s="61"/>
      <c r="D280" s="192"/>
      <c r="E280" s="193"/>
      <c r="F280" s="62"/>
      <c r="G280" s="194"/>
      <c r="H280" s="194"/>
      <c r="I280" s="62"/>
      <c r="J280" s="194"/>
      <c r="K280" s="195"/>
      <c r="L280" s="194"/>
    </row>
    <row r="281" spans="1:12" s="125" customFormat="1" x14ac:dyDescent="0.35">
      <c r="A281" s="191"/>
      <c r="B281" s="191"/>
      <c r="C281" s="61"/>
      <c r="D281" s="192"/>
      <c r="E281" s="193"/>
      <c r="F281" s="62"/>
      <c r="G281" s="194"/>
      <c r="H281" s="194"/>
      <c r="I281" s="62"/>
      <c r="J281" s="194"/>
      <c r="K281" s="195"/>
      <c r="L281" s="194"/>
    </row>
    <row r="282" spans="1:12" s="125" customFormat="1" x14ac:dyDescent="0.35">
      <c r="A282" s="191"/>
      <c r="B282" s="191"/>
      <c r="C282" s="61"/>
      <c r="D282" s="192"/>
      <c r="E282" s="193"/>
      <c r="F282" s="62"/>
      <c r="G282" s="194"/>
      <c r="H282" s="194"/>
      <c r="I282" s="62"/>
      <c r="J282" s="194"/>
      <c r="K282" s="195"/>
      <c r="L282" s="194"/>
    </row>
    <row r="283" spans="1:12" s="125" customFormat="1" x14ac:dyDescent="0.35">
      <c r="A283" s="191"/>
      <c r="B283" s="191"/>
      <c r="C283" s="61"/>
      <c r="D283" s="192"/>
      <c r="E283" s="193"/>
      <c r="F283" s="62"/>
      <c r="G283" s="194"/>
      <c r="H283" s="194"/>
      <c r="I283" s="62"/>
      <c r="J283" s="194"/>
      <c r="K283" s="195"/>
      <c r="L283" s="194"/>
    </row>
    <row r="284" spans="1:12" s="125" customFormat="1" x14ac:dyDescent="0.35">
      <c r="A284" s="191"/>
      <c r="B284" s="191"/>
      <c r="C284" s="61"/>
      <c r="D284" s="192"/>
      <c r="E284" s="193"/>
      <c r="F284" s="62"/>
      <c r="G284" s="194"/>
      <c r="H284" s="194"/>
      <c r="I284" s="62"/>
      <c r="J284" s="194"/>
      <c r="K284" s="195"/>
      <c r="L284" s="194"/>
    </row>
    <row r="285" spans="1:12" s="125" customFormat="1" x14ac:dyDescent="0.35">
      <c r="A285" s="191"/>
      <c r="B285" s="191"/>
      <c r="C285" s="61"/>
      <c r="D285" s="192"/>
      <c r="E285" s="193"/>
      <c r="F285" s="62"/>
      <c r="G285" s="194"/>
      <c r="H285" s="194"/>
      <c r="I285" s="62"/>
      <c r="J285" s="194"/>
      <c r="K285" s="195"/>
      <c r="L285" s="194"/>
    </row>
    <row r="286" spans="1:12" s="125" customFormat="1" x14ac:dyDescent="0.35">
      <c r="A286" s="191"/>
      <c r="B286" s="191"/>
      <c r="C286" s="61"/>
      <c r="D286" s="192"/>
      <c r="E286" s="193"/>
      <c r="F286" s="62"/>
      <c r="G286" s="194"/>
      <c r="H286" s="194"/>
      <c r="I286" s="62"/>
      <c r="J286" s="194"/>
      <c r="K286" s="195"/>
      <c r="L286" s="194"/>
    </row>
    <row r="287" spans="1:12" s="125" customFormat="1" x14ac:dyDescent="0.35">
      <c r="A287" s="191"/>
      <c r="B287" s="191"/>
      <c r="C287" s="61"/>
      <c r="D287" s="192"/>
      <c r="E287" s="193"/>
      <c r="F287" s="62"/>
      <c r="G287" s="194"/>
      <c r="H287" s="194"/>
      <c r="I287" s="62"/>
      <c r="J287" s="194"/>
      <c r="K287" s="195"/>
      <c r="L287" s="194"/>
    </row>
    <row r="288" spans="1:12" s="125" customFormat="1" x14ac:dyDescent="0.35">
      <c r="A288" s="191"/>
      <c r="B288" s="191"/>
      <c r="C288" s="61"/>
      <c r="D288" s="192"/>
      <c r="E288" s="193"/>
      <c r="F288" s="62"/>
      <c r="G288" s="194"/>
      <c r="H288" s="194"/>
      <c r="I288" s="62"/>
      <c r="J288" s="194"/>
      <c r="K288" s="195"/>
      <c r="L288" s="194"/>
    </row>
    <row r="289" spans="1:12" s="125" customFormat="1" x14ac:dyDescent="0.35">
      <c r="A289" s="191"/>
      <c r="B289" s="191"/>
      <c r="C289" s="61"/>
      <c r="D289" s="192"/>
      <c r="E289" s="193"/>
      <c r="F289" s="62"/>
      <c r="G289" s="194"/>
      <c r="H289" s="194"/>
      <c r="I289" s="62"/>
      <c r="J289" s="194"/>
      <c r="K289" s="195"/>
      <c r="L289" s="194"/>
    </row>
    <row r="290" spans="1:12" s="125" customFormat="1" x14ac:dyDescent="0.35">
      <c r="A290" s="191"/>
      <c r="B290" s="191"/>
      <c r="C290" s="61"/>
      <c r="D290" s="192"/>
      <c r="E290" s="193"/>
      <c r="F290" s="62"/>
      <c r="G290" s="194"/>
      <c r="H290" s="194"/>
      <c r="I290" s="62"/>
      <c r="J290" s="194"/>
      <c r="K290" s="195"/>
      <c r="L290" s="194"/>
    </row>
    <row r="291" spans="1:12" s="125" customFormat="1" x14ac:dyDescent="0.35">
      <c r="A291" s="191"/>
      <c r="B291" s="191"/>
      <c r="C291" s="61"/>
      <c r="D291" s="192"/>
      <c r="E291" s="193"/>
      <c r="F291" s="62"/>
      <c r="G291" s="194"/>
      <c r="H291" s="194"/>
      <c r="I291" s="62"/>
      <c r="J291" s="194"/>
      <c r="K291" s="195"/>
      <c r="L291" s="194"/>
    </row>
    <row r="292" spans="1:12" s="125" customFormat="1" x14ac:dyDescent="0.35">
      <c r="A292" s="191"/>
      <c r="B292" s="191"/>
      <c r="C292" s="61"/>
      <c r="D292" s="192"/>
      <c r="E292" s="193"/>
      <c r="F292" s="62"/>
      <c r="G292" s="194"/>
      <c r="H292" s="194"/>
      <c r="I292" s="62"/>
      <c r="J292" s="194"/>
      <c r="K292" s="195"/>
      <c r="L292" s="194"/>
    </row>
    <row r="293" spans="1:12" s="125" customFormat="1" x14ac:dyDescent="0.35">
      <c r="A293" s="191"/>
      <c r="B293" s="191"/>
      <c r="C293" s="61"/>
      <c r="D293" s="192"/>
      <c r="E293" s="193"/>
      <c r="F293" s="62"/>
      <c r="G293" s="194"/>
      <c r="H293" s="194"/>
      <c r="I293" s="62"/>
      <c r="J293" s="194"/>
      <c r="K293" s="195"/>
      <c r="L293" s="194"/>
    </row>
    <row r="294" spans="1:12" s="125" customFormat="1" x14ac:dyDescent="0.35">
      <c r="A294" s="191"/>
      <c r="B294" s="191"/>
      <c r="C294" s="61"/>
      <c r="D294" s="192"/>
      <c r="E294" s="193"/>
      <c r="F294" s="62"/>
      <c r="G294" s="194"/>
      <c r="H294" s="194"/>
      <c r="I294" s="62"/>
      <c r="J294" s="194"/>
      <c r="K294" s="195"/>
      <c r="L294" s="194"/>
    </row>
    <row r="295" spans="1:12" s="125" customFormat="1" x14ac:dyDescent="0.35">
      <c r="A295" s="191"/>
      <c r="B295" s="191"/>
      <c r="C295" s="61"/>
      <c r="D295" s="192"/>
      <c r="E295" s="193"/>
      <c r="F295" s="62"/>
      <c r="G295" s="194"/>
      <c r="H295" s="194"/>
      <c r="I295" s="62"/>
      <c r="J295" s="194"/>
      <c r="K295" s="195"/>
      <c r="L295" s="194"/>
    </row>
    <row r="296" spans="1:12" s="125" customFormat="1" x14ac:dyDescent="0.35">
      <c r="A296" s="191"/>
      <c r="B296" s="191"/>
      <c r="C296" s="61"/>
      <c r="D296" s="192"/>
      <c r="E296" s="193"/>
      <c r="F296" s="62"/>
      <c r="G296" s="194"/>
      <c r="H296" s="194"/>
      <c r="I296" s="62"/>
      <c r="J296" s="194"/>
      <c r="K296" s="195"/>
      <c r="L296" s="194"/>
    </row>
    <row r="297" spans="1:12" s="125" customFormat="1" x14ac:dyDescent="0.35">
      <c r="A297" s="191"/>
      <c r="B297" s="191"/>
      <c r="C297" s="61"/>
      <c r="D297" s="192"/>
      <c r="E297" s="193"/>
      <c r="F297" s="62"/>
      <c r="G297" s="194"/>
      <c r="H297" s="194"/>
      <c r="I297" s="62"/>
      <c r="J297" s="194"/>
      <c r="K297" s="195"/>
      <c r="L297" s="194"/>
    </row>
    <row r="298" spans="1:12" s="125" customFormat="1" x14ac:dyDescent="0.35">
      <c r="A298" s="191"/>
      <c r="B298" s="191"/>
      <c r="C298" s="61"/>
      <c r="D298" s="192"/>
      <c r="E298" s="193"/>
      <c r="F298" s="62"/>
      <c r="G298" s="194"/>
      <c r="H298" s="194"/>
      <c r="I298" s="62"/>
      <c r="J298" s="194"/>
      <c r="K298" s="195"/>
      <c r="L298" s="194"/>
    </row>
    <row r="299" spans="1:12" s="125" customFormat="1" x14ac:dyDescent="0.35">
      <c r="A299" s="191"/>
      <c r="B299" s="191"/>
      <c r="C299" s="61"/>
      <c r="D299" s="192"/>
      <c r="E299" s="193"/>
      <c r="F299" s="62"/>
      <c r="G299" s="194"/>
      <c r="H299" s="194"/>
      <c r="I299" s="62"/>
      <c r="J299" s="194"/>
      <c r="K299" s="195"/>
      <c r="L299" s="194"/>
    </row>
  </sheetData>
  <sheetProtection algorithmName="SHA-512" hashValue="TX+YFzyIBypAxtspD0M0sEFo72DhtyXv9QH3LZK7VJamFT9yt/edDkIc+kdTfw65GkHWGUY84uuXtJeb9biuKQ==" saltValue="uh0aRQRAqdqaD4SziX/jcA==" spinCount="100000" sheet="1" formatCells="0" formatColumns="0" formatRows="0"/>
  <phoneticPr fontId="53" type="noConversion"/>
  <conditionalFormatting sqref="E3">
    <cfRule type="dataBar" priority="1">
      <dataBar>
        <cfvo type="num" val="0.1"/>
        <cfvo type="num" val="1"/>
        <color theme="9" tint="0.39997558519241921"/>
      </dataBar>
      <extLst>
        <ext xmlns:x14="http://schemas.microsoft.com/office/spreadsheetml/2009/9/main" uri="{B025F937-C7B1-47D3-B67F-A62EFF666E3E}">
          <x14:id>{9C1EEC12-683A-4C62-928F-694681B65354}</x14:id>
        </ext>
      </extLst>
    </cfRule>
  </conditionalFormatting>
  <conditionalFormatting sqref="E8">
    <cfRule type="dataBar" priority="4">
      <dataBar>
        <cfvo type="num" val="0.1"/>
        <cfvo type="num" val="1"/>
        <color theme="9" tint="0.39997558519241921"/>
      </dataBar>
      <extLst>
        <ext xmlns:x14="http://schemas.microsoft.com/office/spreadsheetml/2009/9/main" uri="{B025F937-C7B1-47D3-B67F-A62EFF666E3E}">
          <x14:id>{5986C5AA-20A4-4418-8422-7549A79387FB}</x14:id>
        </ext>
      </extLst>
    </cfRule>
  </conditionalFormatting>
  <conditionalFormatting sqref="E11">
    <cfRule type="expression" dxfId="125" priority="251">
      <formula>AND(B11&lt;&gt;1,ISNUMBER(C11),OR(ISNUMBER(D11),D11="PG"))</formula>
    </cfRule>
  </conditionalFormatting>
  <conditionalFormatting sqref="E12:E22">
    <cfRule type="expression" dxfId="124" priority="196">
      <formula>AND(B12&lt;&gt;1,ISNUMBER(C12),ISNUMBER(D12))</formula>
    </cfRule>
  </conditionalFormatting>
  <conditionalFormatting sqref="E26">
    <cfRule type="expression" dxfId="123" priority="250">
      <formula>AND(B26&lt;&gt;1,ISNUMBER(C26),OR(ISNUMBER(D26),D26="PG"))</formula>
    </cfRule>
  </conditionalFormatting>
  <conditionalFormatting sqref="E27:E35 E54:E83 E100:E106 E113:E136">
    <cfRule type="expression" dxfId="122" priority="195">
      <formula>AND(B27&lt;&gt;1,ISNUMBER(C27),ISNUMBER(D27))</formula>
    </cfRule>
  </conditionalFormatting>
  <conditionalFormatting sqref="E39">
    <cfRule type="expression" dxfId="121" priority="249">
      <formula>AND(B39&lt;&gt;1,ISNUMBER(C39),OR(ISNUMBER(D39),D39="PG"))</formula>
    </cfRule>
  </conditionalFormatting>
  <conditionalFormatting sqref="E40:E49">
    <cfRule type="expression" dxfId="120" priority="194">
      <formula>AND(B40&lt;&gt;1,ISNUMBER(C40),ISNUMBER(D40))</formula>
    </cfRule>
  </conditionalFormatting>
  <conditionalFormatting sqref="E53">
    <cfRule type="expression" dxfId="119" priority="248">
      <formula>AND(B53&lt;&gt;1,ISNUMBER(C53),OR(ISNUMBER(D53),D53="PG"))</formula>
    </cfRule>
  </conditionalFormatting>
  <conditionalFormatting sqref="E86">
    <cfRule type="dataBar" priority="3">
      <dataBar>
        <cfvo type="num" val="0.1"/>
        <cfvo type="num" val="1"/>
        <color theme="9" tint="0.39997558519241921"/>
      </dataBar>
      <extLst>
        <ext xmlns:x14="http://schemas.microsoft.com/office/spreadsheetml/2009/9/main" uri="{B025F937-C7B1-47D3-B67F-A62EFF666E3E}">
          <x14:id>{EFD9F452-B2DF-48FF-AF7D-758AE7943812}</x14:id>
        </ext>
      </extLst>
    </cfRule>
  </conditionalFormatting>
  <conditionalFormatting sqref="E89">
    <cfRule type="expression" dxfId="118" priority="247">
      <formula>AND(B89&lt;&gt;1,ISNUMBER(C89),OR(ISNUMBER(D89),D89="PG"))</formula>
    </cfRule>
  </conditionalFormatting>
  <conditionalFormatting sqref="E90:E94">
    <cfRule type="expression" dxfId="117" priority="192">
      <formula>AND(B90&lt;&gt;1,ISNUMBER(C90),ISNUMBER(D90))</formula>
    </cfRule>
  </conditionalFormatting>
  <conditionalFormatting sqref="E98">
    <cfRule type="expression" dxfId="116" priority="246">
      <formula>AND(B98&lt;&gt;1,ISNUMBER(C98),OR(ISNUMBER(D98),D98="PG"))</formula>
    </cfRule>
  </conditionalFormatting>
  <conditionalFormatting sqref="E109">
    <cfRule type="dataBar" priority="2">
      <dataBar>
        <cfvo type="num" val="0.1"/>
        <cfvo type="num" val="1"/>
        <color theme="9" tint="0.39997558519241921"/>
      </dataBar>
      <extLst>
        <ext xmlns:x14="http://schemas.microsoft.com/office/spreadsheetml/2009/9/main" uri="{B025F937-C7B1-47D3-B67F-A62EFF666E3E}">
          <x14:id>{19248E84-E0D8-4B49-B5A5-DEB94E0F5E69}</x14:id>
        </ext>
      </extLst>
    </cfRule>
  </conditionalFormatting>
  <conditionalFormatting sqref="E112">
    <cfRule type="expression" dxfId="115" priority="245">
      <formula>AND(B112&lt;&gt;1,ISNUMBER(C112),OR(ISNUMBER(D112),D112="PG"))</formula>
    </cfRule>
  </conditionalFormatting>
  <conditionalFormatting sqref="E140">
    <cfRule type="expression" dxfId="114" priority="244">
      <formula>AND(B140&lt;&gt;1,ISNUMBER(C140),OR(ISNUMBER(D140),D140="PG"))</formula>
    </cfRule>
  </conditionalFormatting>
  <conditionalFormatting sqref="E141:E152">
    <cfRule type="expression" dxfId="113" priority="189">
      <formula>AND(B141&lt;&gt;1,ISNUMBER(C141),ISNUMBER(D141))</formula>
    </cfRule>
  </conditionalFormatting>
  <conditionalFormatting sqref="G11:G22">
    <cfRule type="expression" dxfId="112" priority="18">
      <formula>AND(B11=1,F11="S", NOT(ISBLANK(G11)))</formula>
    </cfRule>
  </conditionalFormatting>
  <conditionalFormatting sqref="G26:G35">
    <cfRule type="expression" dxfId="111" priority="17">
      <formula>AND(B26=1,F26="S", NOT(ISBLANK(G26)))</formula>
    </cfRule>
  </conditionalFormatting>
  <conditionalFormatting sqref="G39:G49">
    <cfRule type="expression" dxfId="110" priority="16">
      <formula>AND(B39=1,F39="S", NOT(ISBLANK(G39)))</formula>
    </cfRule>
  </conditionalFormatting>
  <conditionalFormatting sqref="G53:G83">
    <cfRule type="expression" dxfId="109" priority="12">
      <formula>AND(B53=1,F53="S", NOT(ISBLANK(G53)))</formula>
    </cfRule>
  </conditionalFormatting>
  <conditionalFormatting sqref="G89:G94">
    <cfRule type="expression" dxfId="108" priority="11">
      <formula>AND(B89=1,F89="S", NOT(ISBLANK(G89)))</formula>
    </cfRule>
  </conditionalFormatting>
  <conditionalFormatting sqref="G98:G106">
    <cfRule type="expression" dxfId="107" priority="10">
      <formula>AND(B98=1,F98="S", NOT(ISBLANK(G98)))</formula>
    </cfRule>
  </conditionalFormatting>
  <conditionalFormatting sqref="G112:G136">
    <cfRule type="expression" dxfId="106" priority="9">
      <formula>AND(B112=1,F112="S", NOT(ISBLANK(G112)))</formula>
    </cfRule>
  </conditionalFormatting>
  <conditionalFormatting sqref="G140:G152">
    <cfRule type="expression" dxfId="105" priority="8">
      <formula>AND(B140=1,F140="S", NOT(ISBLANK(G140)))</formula>
    </cfRule>
  </conditionalFormatting>
  <dataValidations count="3">
    <dataValidation type="list" allowBlank="1" showDropDown="1" showInputMessage="1" showErrorMessage="1" error="opção inválida!" sqref="I140 F39 F98:F99 F89 F140 F112 F26 I53 I89 I112 I26 I11 F53 I39 I98:I99 F11" xr:uid="{00000000-0002-0000-0200-000000000000}">
      <formula1>"s,n,S,N"</formula1>
    </dataValidation>
    <dataValidation type="list" allowBlank="1" showDropDown="1" showInputMessage="1" showErrorMessage="1" error="opção inválida!" sqref="I12:I22 I27:I35 I40:I49 I54:I83 I90:I94 I100:I106 I141:I152 I113:I136" xr:uid="{DA90486E-3C1B-4E69-B022-AAEB272D884C}">
      <formula1>"s,n,p,S,N,P"</formula1>
    </dataValidation>
    <dataValidation type="list" allowBlank="1" showDropDown="1" showInputMessage="1" showErrorMessage="1" error="opção inválida!" sqref="F12:F22 F27:F35 F40:F49 F54:F83 F90:F94 F100:F106 F141:F152 F113:F136" xr:uid="{45CE6E90-682F-47DC-AEE4-5A08658D602E}">
      <formula1>"s,n,S,N,p,P"</formula1>
    </dataValidation>
  </dataValidations>
  <pageMargins left="0.511811024" right="0.511811024" top="0.78740157499999996" bottom="0.78740157499999996" header="0.31496062000000002" footer="0.31496062000000002"/>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9C1EEC12-683A-4C62-928F-694681B65354}">
            <x14:dataBar minLength="0" maxLength="100" gradient="0">
              <x14:cfvo type="num">
                <xm:f>0.1</xm:f>
              </x14:cfvo>
              <x14:cfvo type="num">
                <xm:f>1</xm:f>
              </x14:cfvo>
              <x14:negativeFillColor rgb="FFFF0000"/>
              <x14:axisColor rgb="FF000000"/>
            </x14:dataBar>
          </x14:cfRule>
          <xm:sqref>E3</xm:sqref>
        </x14:conditionalFormatting>
        <x14:conditionalFormatting xmlns:xm="http://schemas.microsoft.com/office/excel/2006/main">
          <x14:cfRule type="dataBar" id="{5986C5AA-20A4-4418-8422-7549A79387FB}">
            <x14:dataBar minLength="0" maxLength="100" gradient="0">
              <x14:cfvo type="num">
                <xm:f>0.1</xm:f>
              </x14:cfvo>
              <x14:cfvo type="num">
                <xm:f>1</xm:f>
              </x14:cfvo>
              <x14:negativeFillColor rgb="FFFF0000"/>
              <x14:axisColor rgb="FF000000"/>
            </x14:dataBar>
          </x14:cfRule>
          <xm:sqref>E8</xm:sqref>
        </x14:conditionalFormatting>
        <x14:conditionalFormatting xmlns:xm="http://schemas.microsoft.com/office/excel/2006/main">
          <x14:cfRule type="dataBar" id="{EFD9F452-B2DF-48FF-AF7D-758AE7943812}">
            <x14:dataBar minLength="0" maxLength="100" gradient="0">
              <x14:cfvo type="num">
                <xm:f>0.1</xm:f>
              </x14:cfvo>
              <x14:cfvo type="num">
                <xm:f>1</xm:f>
              </x14:cfvo>
              <x14:negativeFillColor rgb="FFFF0000"/>
              <x14:axisColor rgb="FF000000"/>
            </x14:dataBar>
          </x14:cfRule>
          <xm:sqref>E86</xm:sqref>
        </x14:conditionalFormatting>
        <x14:conditionalFormatting xmlns:xm="http://schemas.microsoft.com/office/excel/2006/main">
          <x14:cfRule type="dataBar" id="{19248E84-E0D8-4B49-B5A5-DEB94E0F5E69}">
            <x14:dataBar minLength="0" maxLength="100" gradient="0">
              <x14:cfvo type="num">
                <xm:f>0.1</xm:f>
              </x14:cfvo>
              <x14:cfvo type="num">
                <xm:f>1</xm:f>
              </x14:cfvo>
              <x14:negativeFillColor rgb="FFFF0000"/>
              <x14:axisColor rgb="FF000000"/>
            </x14:dataBar>
          </x14:cfRule>
          <xm:sqref>E109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80"/>
  <sheetViews>
    <sheetView topLeftCell="A70" zoomScale="80" zoomScaleNormal="80" workbookViewId="0">
      <selection activeCell="K59" sqref="K59"/>
    </sheetView>
  </sheetViews>
  <sheetFormatPr defaultColWidth="8.90625" defaultRowHeight="21" x14ac:dyDescent="0.35"/>
  <cols>
    <col min="1" max="1" width="2.36328125" style="118" customWidth="1"/>
    <col min="2" max="2" width="2.1796875" style="118" customWidth="1"/>
    <col min="3" max="3" width="3.453125" style="1" customWidth="1"/>
    <col min="4" max="4" width="3.1796875" style="196" customWidth="1"/>
    <col min="5" max="5" width="48.81640625" style="197" customWidth="1"/>
    <col min="6" max="6" width="5.81640625" style="34" customWidth="1"/>
    <col min="7" max="7" width="30.81640625" style="198" customWidth="1"/>
    <col min="8" max="8" width="0.81640625" style="198" customWidth="1"/>
    <col min="9" max="9" width="5.81640625" style="34" customWidth="1"/>
    <col min="10" max="10" width="0.90625" style="198" customWidth="1"/>
    <col min="11" max="11" width="36.6328125" style="199" customWidth="1"/>
    <col min="12" max="12" width="2.453125" style="194" customWidth="1"/>
    <col min="13" max="22" width="9.1796875" style="125"/>
    <col min="23" max="16384" width="8.90625" style="126"/>
  </cols>
  <sheetData>
    <row r="1" spans="1:12" ht="18.5" customHeight="1" x14ac:dyDescent="0.35">
      <c r="C1" s="106"/>
      <c r="D1" s="201"/>
      <c r="E1" s="202" t="str">
        <f>Capa!A1</f>
        <v>LV v5</v>
      </c>
      <c r="F1" s="107"/>
      <c r="G1" s="121"/>
      <c r="H1" s="122"/>
      <c r="I1" s="80"/>
      <c r="J1" s="123"/>
      <c r="K1" s="124"/>
      <c r="L1" s="203"/>
    </row>
    <row r="2" spans="1:12" ht="18" customHeight="1" x14ac:dyDescent="0.35">
      <c r="C2" s="8" t="s">
        <v>296</v>
      </c>
      <c r="D2" s="8" t="s">
        <v>297</v>
      </c>
      <c r="E2" s="274" t="str">
        <f>"PGs: "&amp;SUMIFS($B$1:$B$230,$A$1:$A$230,"="&amp;A4&amp;"??",$D$1:$D$230,"=PG",B$1:B$230,"&gt;0")&amp;"  LV: "&amp;SUMIFS($B$1:$B$230,$A$1:$A$230,"="&amp;A4&amp;"??",$D$1:$D$230,"&lt;&gt;PG",B$1:B$230,"&gt;0")</f>
        <v>PGs: 7  LV: 6</v>
      </c>
      <c r="F2" s="267" t="s">
        <v>903</v>
      </c>
      <c r="G2" s="78" t="s">
        <v>912</v>
      </c>
      <c r="H2" s="123"/>
      <c r="I2" s="43" t="s">
        <v>913</v>
      </c>
      <c r="J2" s="123"/>
      <c r="K2" s="77" t="s">
        <v>318</v>
      </c>
      <c r="L2" s="127"/>
    </row>
    <row r="3" spans="1:12" ht="18" customHeight="1" x14ac:dyDescent="0.35">
      <c r="A3" s="118" t="s">
        <v>930</v>
      </c>
      <c r="C3" s="65"/>
      <c r="D3" s="66"/>
      <c r="E3" s="73">
        <f>IF(SUMIFS($B$1:$B$230,$A$1:$A$230,"="&amp;A4&amp;"??",B$1:B$230,"&gt;0")&lt;=0,0,COUNTIFS($F$1:$F$230,"*",$A$1:$A$230,"="&amp;A4&amp;"??",B$1:B$230,"&gt;0")/SUMIFS($B$1:$B$230,$A$1:$A$230,"="&amp;A4&amp;"??",B$1:B$230,"&gt;0"))</f>
        <v>0</v>
      </c>
      <c r="F3" s="76"/>
      <c r="G3" s="76"/>
      <c r="H3" s="128"/>
      <c r="I3" s="79"/>
      <c r="J3" s="128"/>
      <c r="K3" s="77"/>
      <c r="L3" s="129"/>
    </row>
    <row r="4" spans="1:12" ht="15.5" x14ac:dyDescent="0.35">
      <c r="A4" s="118" t="s">
        <v>930</v>
      </c>
      <c r="B4" s="7" t="str">
        <f>IF(  AND(ISNUMBER(C4),OR(ISNUMBER(D4),D4="PG")),IF(IF(Capa!$B$6="B",0,Capa!$B$6)&gt;=C4,1,0),"")</f>
        <v/>
      </c>
      <c r="C4" s="11" t="str">
        <f>IF(ISBLANK(D4),"",IF(ISERR(SEARCH(D4&amp;"\","&lt;B&gt;\&lt;1&gt;\&lt;2&gt;\&lt;3&gt;\")),IF(AND(NOT(ISBLANK(C2)),C2&lt;=3),C2,""),
IF(SEARCH(D4&amp;"\","&lt;B&gt;\&lt;1&gt;\&lt;2&gt;\&lt;3&gt;\")=1,0,IF(SEARCH(D4&amp;"\","&lt;B&gt;\&lt;1&gt;\&lt;2&gt;\&lt;3&gt;\")=5,1,IF(SEARCH(D4&amp;"\","&lt;B&gt;\&lt;1&gt;\&lt;2&gt;\&lt;3&gt;\")=9,2,IF(SEARCH(D4&amp;"\","&lt;B&gt;\&lt;1&gt;\&lt;2&gt;\&lt;3&gt;\")=13,3,""))))))</f>
        <v/>
      </c>
      <c r="D4" s="130"/>
      <c r="E4" s="131" t="s">
        <v>85</v>
      </c>
      <c r="F4" s="269">
        <f>IF(COUNTIFS($A$1:$A$230,"="&amp;A4&amp;"??",$B$1:$B$230,"&gt;0",$D$1:$D$230,"&gt;0")&gt;0,(COUNTIFS($A$1:$A$230,"="&amp;A4&amp;"??",$B$1:$B$230,"&gt;0",$D$1:$D$230,"&gt;0",F$1:F$230,"=S")+COUNTIFS($A$1:$A$230,"="&amp;A4&amp;"??",$B$1:$B$230,"&gt;0",$D$1:$D$230,"&gt;0",$F$1:$F$230,"=P")+COUNTIFS($A$1:$A$230,"="&amp;A4&amp;"??",$B$1:$B$230,"&gt;0",$D$1:$D$230,"&gt;0",F$1:F$230,"=N"))/COUNTIFS($A$1:$A$230,"="&amp;A4&amp;"??",$B$1:$B$230,"&gt;0",$D$1:$D$230,"&gt;0"),0)</f>
        <v>0</v>
      </c>
      <c r="G4" s="132"/>
      <c r="H4" s="133"/>
      <c r="I4" s="269">
        <f>IF(COUNTIFS($A$1:$A$230,"="&amp;A4&amp;"??",$B$1:$B$230,"&gt;0",$D$1:$D$230,"&gt;0")&gt;0,
        (COUNTIFS($A$1:$A$230,"="&amp;A4&amp;"??",$B$1:$B$230,"&gt;0",$D$1:$D$230,"&gt;0",F$1:F$230,"=S",I$1:I$230,"") +
         (COUNTIFS($A$1:$A$230,"="&amp;A4&amp;"??",$B$1:$B$230,"&gt;0",$D$1:$D$230,"&gt;0",$F$1:$F$230,"=P",I$1:I$230,"")/2) +
         COUNTIFS($A$1:$A$230,"="&amp;A4&amp;"??",$B$1:$B$230,"&gt;0",$D$1:$D$230,"&gt;0",I$1:I$230,"=S") +
         (COUNTIFS($A$1:$A$230,"="&amp;A4&amp;"??",$B$1:$B$230,"&gt;0",$D$1:$D$230,"&gt;0",I$1:I$230,"=P")/2)
         )/COUNTIFS($A$1:$A$230,"="&amp;A4&amp;"??",$B$1:$B$230,"&gt;0",$D$1:$D$230,"&gt;0"),0)</f>
        <v>0</v>
      </c>
      <c r="J4" s="133"/>
      <c r="K4" s="211"/>
      <c r="L4" s="133"/>
    </row>
    <row r="5" spans="1:12" ht="47.4" customHeight="1" x14ac:dyDescent="0.35">
      <c r="A5" s="118" t="s">
        <v>930</v>
      </c>
      <c r="B5" s="7" t="str">
        <f>IF(  AND(ISNUMBER(C5),OR(ISNUMBER(D5),D5="PG")),IF(IF(Capa!$B$6="B",0,Capa!$B$6)&gt;=C5,1,0),"")</f>
        <v/>
      </c>
      <c r="C5" s="16" t="str">
        <f>IF(ISBLANK(D5),"",IF(ISERR(SEARCH(D5&amp;"\","&lt;B&gt;\&lt;1&gt;\&lt;2&gt;\&lt;3&gt;\")),IF(AND(NOT(ISBLANK(C4)),C4&lt;=3),C4,""),
IF(SEARCH(D5&amp;"\","&lt;B&gt;\&lt;1&gt;\&lt;2&gt;\&lt;3&gt;\")=1,0,IF(SEARCH(D5&amp;"\","&lt;B&gt;\&lt;1&gt;\&lt;2&gt;\&lt;3&gt;\")=5,1,IF(SEARCH(D5&amp;"\","&lt;B&gt;\&lt;1&gt;\&lt;2&gt;\&lt;3&gt;\")=9,2,IF(SEARCH(D5&amp;"\","&lt;B&gt;\&lt;1&gt;\&lt;2&gt;\&lt;3&gt;\")=13,3,""))))))</f>
        <v/>
      </c>
      <c r="D5" s="135"/>
      <c r="E5" s="206" t="s">
        <v>86</v>
      </c>
      <c r="F5" s="220"/>
      <c r="G5" s="220"/>
      <c r="H5" s="175"/>
      <c r="I5" s="220"/>
      <c r="J5" s="150"/>
      <c r="K5" s="212"/>
      <c r="L5" s="150"/>
    </row>
    <row r="6" spans="1:12" ht="5.75" customHeight="1" x14ac:dyDescent="0.35">
      <c r="B6" s="7" t="str">
        <f>IF(  AND(ISNUMBER(C6),OR(ISNUMBER(D6),D6="PG")),IF(IF(Capa!$B$6="B",0,Capa!$B$6)&gt;=C6,1,0),"")</f>
        <v/>
      </c>
      <c r="C6" s="89" t="str">
        <f>IF(ISBLANK(D6),"",IF(ISERR(SEARCH(D6&amp;"\","&lt;B&gt;\&lt;1&gt;\&lt;2&gt;\&lt;3&gt;\")),IF(AND(NOT(ISBLANK(C5)),C5&lt;=3),C5,""),
IF(SEARCH(D6&amp;"\","&lt;B&gt;\&lt;1&gt;\&lt;2&gt;\&lt;3&gt;\")=1,0,IF(SEARCH(D6&amp;"\","&lt;B&gt;\&lt;1&gt;\&lt;2&gt;\&lt;3&gt;\")=5,1,IF(SEARCH(D6&amp;"\","&lt;B&gt;\&lt;1&gt;\&lt;2&gt;\&lt;3&gt;\")=9,2,IF(SEARCH(D6&amp;"\","&lt;B&gt;\&lt;1&gt;\&lt;2&gt;\&lt;3&gt;\")=13,3,""))))))</f>
        <v/>
      </c>
      <c r="D6" s="140"/>
      <c r="E6" s="141"/>
      <c r="F6" s="91"/>
      <c r="G6" s="142"/>
      <c r="H6" s="142"/>
      <c r="I6" s="91"/>
      <c r="J6" s="142"/>
      <c r="K6" s="143"/>
      <c r="L6" s="142"/>
    </row>
    <row r="7" spans="1:12" ht="14.5" x14ac:dyDescent="0.35">
      <c r="A7" s="118" t="s">
        <v>931</v>
      </c>
      <c r="B7" s="7" t="str">
        <f>IF(  AND(ISNUMBER(C7),OR(ISNUMBER(D7),D7="PG")),IF(IF(Capa!$B$6="B",0,Capa!$B$6)&gt;=C7,1,0),"")</f>
        <v/>
      </c>
      <c r="C7" s="44" t="str">
        <f>IF(ISBLANK(D7),"",IF(ISERR(SEARCH(D7&amp;"\","&lt;B&gt;\&lt;1&gt;\&lt;2&gt;\&lt;3&gt;\")),IF(AND(NOT(ISBLANK(C6)),C6&lt;=3),C6,""),
IF(SEARCH(D7&amp;"\","&lt;B&gt;\&lt;1&gt;\&lt;2&gt;\&lt;3&gt;\")=1,0,IF(SEARCH(D7&amp;"\","&lt;B&gt;\&lt;1&gt;\&lt;2&gt;\&lt;3&gt;\")=5,1,IF(SEARCH(D7&amp;"\","&lt;B&gt;\&lt;1&gt;\&lt;2&gt;\&lt;3&gt;\")=9,2,IF(SEARCH(D7&amp;"\","&lt;B&gt;\&lt;1&gt;\&lt;2&gt;\&lt;3&gt;\")=13,3,""))))))</f>
        <v/>
      </c>
      <c r="D7" s="15"/>
      <c r="E7" s="182" t="s">
        <v>87</v>
      </c>
      <c r="F7" s="268">
        <f>IF(COUNTIFS($A$1:$A$230,"="&amp;A7&amp;"?",$B$1:$B$230,"&gt;0",$D$1:$D$230,"&gt;0")&gt;0,(COUNTIFS($A$1:$A$230,"="&amp;A7&amp;"?",$B$1:$B$230,"&gt;0",$D$1:$D$230,"&gt;0",F$1:F$230,"=S")+COUNTIFS($A$1:$A$230,"="&amp;A7&amp;"?",$B$1:$B$230,"&gt;0",$D$1:$D$230,"&gt;0",$F$1:$F$230,"=P")+COUNTIFS($A$1:$A$230,"="&amp;A7&amp;"?",$B$1:$B$230,"&gt;0",$D$1:$D$230,"&gt;0",F$1:F$230,"=N"))/COUNTIFS($A$1:$A$230,"="&amp;A7&amp;"?",$B$1:$B$230,"&gt;0",$D$1:$D$230,"&gt;0"),0)</f>
        <v>0</v>
      </c>
      <c r="G7" s="146"/>
      <c r="H7" s="146"/>
      <c r="I7" s="268">
        <f>IF(COUNTIFS($A$1:$A$230,"="&amp;A7&amp;"?",$B$1:$B$230,"&gt;0",$D$1:$D$230,"&gt;0")&gt;0,
        (COUNTIFS($A$1:$A$230,"="&amp;A7&amp;"?",$B$1:$B$230,"&gt;0",$D$1:$D$230,"&gt;0",F$1:F$230,"=S",I$1:I$230,"") +
         (COUNTIFS($A$1:$A$230,"="&amp;A7&amp;"?",$B$1:$B$230,"&gt;0",$D$1:$D$230,"&gt;0",$F$1:$F$230,"=P",I$1:I$230,"")/2) +
         COUNTIFS($A$1:$A$230,"="&amp;A7&amp;"?",$B$1:$B$230,"&gt;0",$D$1:$D$230,"&gt;0",I$1:I$230,"=S") +
         (COUNTIFS($A$1:$A$230,"="&amp;A7&amp;"?",$B$1:$B$230,"&gt;0",$D$1:$D$230,"&gt;0",I$1:I$230,"=P")/2)
         )/COUNTIFS($A$1:$A$230,"="&amp;A7&amp;"?",$B$1:$B$230,"&gt;0",$D$1:$D$230,"&gt;0"),0)</f>
        <v>0</v>
      </c>
      <c r="J7" s="132"/>
      <c r="K7" s="183"/>
      <c r="L7" s="132"/>
    </row>
    <row r="8" spans="1:12" ht="15" customHeight="1" x14ac:dyDescent="0.35">
      <c r="A8" s="118" t="s">
        <v>931</v>
      </c>
      <c r="B8" s="7" t="str">
        <f>IF(  AND(ISNUMBER(C8),OR(ISNUMBER(D8),D8="PG")),IF(IF(Capa!$B$6="B",0,Capa!$B$6)&gt;=C8,1,0),"")</f>
        <v/>
      </c>
      <c r="C8" s="18" t="str">
        <f>IF(ISBLANK(D8),"",IF(ISERR(SEARCH(D8&amp;"\","&lt;B&gt;\&lt;1&gt;\&lt;2&gt;\&lt;3&gt;\")),IF(AND(NOT(ISBLANK(C7)),C7&lt;=3),C7,""),
IF(SEARCH(D8&amp;"\","&lt;B&gt;\&lt;1&gt;\&lt;2&gt;\&lt;3&gt;\")=1,0,IF(SEARCH(D8&amp;"\","&lt;B&gt;\&lt;1&gt;\&lt;2&gt;\&lt;3&gt;\")=5,1,IF(SEARCH(D8&amp;"\","&lt;B&gt;\&lt;1&gt;\&lt;2&gt;\&lt;3&gt;\")=9,2,IF(SEARCH(D8&amp;"\","&lt;B&gt;\&lt;1&gt;\&lt;2&gt;\&lt;3&gt;\")=13,3,""))))))</f>
        <v/>
      </c>
      <c r="D8" s="19"/>
      <c r="E8" s="73">
        <f>IF(SUMIFS($B$1:$B$230,$A$1:$A$230,"="&amp;A7&amp;"?",B$1:B$230,"&gt;0")&lt;=0,0,COUNTIFS($F$1:$F$230,"*",$A$1:$A$230,"="&amp;A7&amp;"?",B$1:B$230,"&gt;0")/SUMIFS($B$1:$B$230,$A$1:$A$230,"="&amp;A7&amp;"?",B$1:B$230,"&gt;0"))</f>
        <v>0</v>
      </c>
      <c r="F8" s="97"/>
      <c r="G8" s="213"/>
      <c r="H8" s="176"/>
      <c r="I8" s="97"/>
      <c r="J8" s="176"/>
      <c r="K8" s="214"/>
      <c r="L8" s="178"/>
    </row>
    <row r="9" spans="1:12" x14ac:dyDescent="0.35">
      <c r="A9" s="118" t="s">
        <v>932</v>
      </c>
      <c r="B9" s="7" t="str">
        <f>IF(  AND(ISNUMBER(C9),OR(ISNUMBER(D9),D9="PG")),IF(IF(Capa!$B$6="B",0,Capa!$B$6)&gt;=C9,1,0),"")</f>
        <v/>
      </c>
      <c r="C9" s="11" t="str">
        <f t="shared" ref="C9:C79" si="0">IF(ISBLANK(D9),"",IF(ISERR(SEARCH(D9&amp;"\","&lt;B&gt;\&lt;1&gt;\&lt;2&gt;\&lt;3&gt;\")),IF(AND(NOT(ISBLANK(C8)),C8&lt;=3),C8,""),
IF(SEARCH(D9&amp;"\","&lt;B&gt;\&lt;1&gt;\&lt;2&gt;\&lt;3&gt;\")=1,0,IF(SEARCH(D9&amp;"\","&lt;B&gt;\&lt;1&gt;\&lt;2&gt;\&lt;3&gt;\")=5,1,IF(SEARCH(D9&amp;"\","&lt;B&gt;\&lt;1&gt;\&lt;2&gt;\&lt;3&gt;\")=9,2,IF(SEARCH(D9&amp;"\","&lt;B&gt;\&lt;1&gt;\&lt;2&gt;\&lt;3&gt;\")=13,3,""))))))</f>
        <v/>
      </c>
      <c r="D9" s="15"/>
      <c r="E9" s="182" t="s">
        <v>88</v>
      </c>
      <c r="F9" s="24"/>
      <c r="G9" s="132"/>
      <c r="H9" s="133"/>
      <c r="I9" s="24"/>
      <c r="J9" s="133"/>
      <c r="K9" s="183"/>
      <c r="L9" s="270" t="str">
        <f>IF(COUNTIFS($A$1:$A$230,"="&amp;$A9,$B$1:$B$230,"&gt;0",$D$1:$D$230,"&gt;0")&gt;0,
        (COUNTIFS($A$1:$A$230,"="&amp;$A9,$B$1:$B$230,"&gt;0",$D$1:$D$230,"&gt;0",F$1:F$230,"=S",I$1:I$230,"") +
         (COUNTIFS($A$1:$A$230,"="&amp;$A9,$B$1:$B$230,"&gt;0",$D$1:$D$230,"&gt;0",$F$1:$F$230,"=P",I$1:I$230,"")/2) +
         COUNTIFS($A$1:$A$230,"="&amp;$A9,$B$1:$B$230,"&gt;0",$D$1:$D$230,"&gt;0",I$1:I$230,"=S") +
         (COUNTIFS($A$1:$A$230,"="&amp;$A9,$B$1:$B$230,"&gt;0",$D$1:$D$230,"&gt;0",I$1:I$230,"=P")/2)
         )/COUNTIFS($A$1:$A$230,"="&amp;$A9,$B$1:$B$230,"&gt;0",$D$1:$D$230,"&gt;0"),"")</f>
        <v/>
      </c>
    </row>
    <row r="10" spans="1:12" ht="5.4" customHeight="1" x14ac:dyDescent="0.35">
      <c r="A10" s="118" t="s">
        <v>932</v>
      </c>
      <c r="B10" s="7" t="str">
        <f>IF(  AND(ISNUMBER(C10),OR(ISNUMBER(D10),D10="PG")),IF(IF(Capa!$B$6="B",0,Capa!$B$6)&gt;=C10,1,0),"")</f>
        <v/>
      </c>
      <c r="C10" s="6">
        <f t="shared" si="0"/>
        <v>0</v>
      </c>
      <c r="D10" s="5" t="s">
        <v>4</v>
      </c>
      <c r="E10" s="171"/>
      <c r="F10" s="27"/>
      <c r="G10" s="187"/>
      <c r="H10" s="157"/>
      <c r="I10" s="27"/>
      <c r="J10" s="157"/>
      <c r="K10" s="189"/>
      <c r="L10" s="163"/>
    </row>
    <row r="11" spans="1:12" ht="78" x14ac:dyDescent="0.35">
      <c r="A11" s="118" t="s">
        <v>932</v>
      </c>
      <c r="B11" s="7">
        <f>IF(  AND(ISNUMBER(C11),OR(ISNUMBER(D11),D11="PG")),IF(IF(Capa!$B$6="B",0,Capa!$B$6)&gt;=C11,1,0),"")</f>
        <v>1</v>
      </c>
      <c r="C11" s="6">
        <f t="shared" si="0"/>
        <v>0</v>
      </c>
      <c r="D11" s="5" t="s">
        <v>295</v>
      </c>
      <c r="E11" s="159" t="s">
        <v>624</v>
      </c>
      <c r="F11" s="26"/>
      <c r="G11" s="160"/>
      <c r="H11" s="161"/>
      <c r="I11" s="32"/>
      <c r="J11" s="157"/>
      <c r="K11" s="162"/>
      <c r="L11" s="163"/>
    </row>
    <row r="12" spans="1:12" ht="8.4" customHeight="1" x14ac:dyDescent="0.35">
      <c r="A12" s="118" t="s">
        <v>932</v>
      </c>
      <c r="B12" s="7" t="str">
        <f>IF(  AND(ISNUMBER(C12),OR(ISNUMBER(D12),D12="PG")),IF(IF(Capa!$B$6="B",0,Capa!$B$6)&gt;=C12,1,0),"")</f>
        <v/>
      </c>
      <c r="C12" s="6">
        <f t="shared" si="0"/>
        <v>2</v>
      </c>
      <c r="D12" s="5" t="s">
        <v>9</v>
      </c>
      <c r="E12" s="171"/>
      <c r="F12" s="26"/>
      <c r="G12" s="160"/>
      <c r="H12" s="161"/>
      <c r="I12" s="32"/>
      <c r="J12" s="157"/>
      <c r="K12" s="162"/>
      <c r="L12" s="163"/>
    </row>
    <row r="13" spans="1:12" ht="58" x14ac:dyDescent="0.35">
      <c r="A13" s="118" t="s">
        <v>932</v>
      </c>
      <c r="B13" s="7">
        <f>IF(  AND(ISNUMBER(C13),OR(ISNUMBER(D13),D13="PG")),IF(IF(Capa!$B$6="B",0,Capa!$B$6)&gt;=C13,1,0),"")</f>
        <v>0</v>
      </c>
      <c r="C13" s="6">
        <f t="shared" si="0"/>
        <v>2</v>
      </c>
      <c r="D13" s="5">
        <v>151</v>
      </c>
      <c r="E13" s="164" t="s">
        <v>625</v>
      </c>
      <c r="F13" s="26"/>
      <c r="G13" s="160"/>
      <c r="H13" s="161"/>
      <c r="I13" s="32"/>
      <c r="J13" s="157"/>
      <c r="K13" s="162"/>
      <c r="L13" s="158"/>
    </row>
    <row r="14" spans="1:12" ht="43.5" x14ac:dyDescent="0.35">
      <c r="A14" s="118" t="s">
        <v>932</v>
      </c>
      <c r="B14" s="7">
        <f>IF(  AND(ISNUMBER(C14),OR(ISNUMBER(D14),D14="PG")),IF(IF(Capa!$B$6="B",0,Capa!$B$6)&gt;=C14,1,0),"")</f>
        <v>0</v>
      </c>
      <c r="C14" s="6">
        <f t="shared" si="0"/>
        <v>2</v>
      </c>
      <c r="D14" s="5">
        <v>152</v>
      </c>
      <c r="E14" s="164" t="s">
        <v>626</v>
      </c>
      <c r="F14" s="26"/>
      <c r="G14" s="160"/>
      <c r="H14" s="161"/>
      <c r="I14" s="32"/>
      <c r="J14" s="157"/>
      <c r="K14" s="162"/>
      <c r="L14" s="158"/>
    </row>
    <row r="15" spans="1:12" ht="8.4" customHeight="1" x14ac:dyDescent="0.35">
      <c r="A15" s="118" t="s">
        <v>932</v>
      </c>
      <c r="B15" s="7" t="str">
        <f>IF(  AND(ISNUMBER(C15),OR(ISNUMBER(D15),D15="PG")),IF(IF(Capa!$B$6="B",0,Capa!$B$6)&gt;=C15,1,0),"")</f>
        <v/>
      </c>
      <c r="C15" s="6">
        <f t="shared" si="0"/>
        <v>3</v>
      </c>
      <c r="D15" s="5" t="s">
        <v>11</v>
      </c>
      <c r="E15" s="164"/>
      <c r="F15" s="26"/>
      <c r="G15" s="160"/>
      <c r="H15" s="161"/>
      <c r="I15" s="32"/>
      <c r="J15" s="157"/>
      <c r="K15" s="162"/>
      <c r="L15" s="158"/>
    </row>
    <row r="16" spans="1:12" ht="89.4" customHeight="1" x14ac:dyDescent="0.35">
      <c r="A16" s="118" t="s">
        <v>932</v>
      </c>
      <c r="B16" s="7">
        <f>IF(  AND(ISNUMBER(C16),OR(ISNUMBER(D16),D16="PG")),IF(IF(Capa!$B$6="B",0,Capa!$B$6)&gt;=C16,1,0),"")</f>
        <v>0</v>
      </c>
      <c r="C16" s="6">
        <f t="shared" si="0"/>
        <v>3</v>
      </c>
      <c r="D16" s="5">
        <v>153</v>
      </c>
      <c r="E16" s="164" t="s">
        <v>394</v>
      </c>
      <c r="F16" s="26"/>
      <c r="G16" s="160"/>
      <c r="H16" s="161"/>
      <c r="I16" s="32"/>
      <c r="J16" s="157"/>
      <c r="K16" s="162"/>
      <c r="L16" s="158"/>
    </row>
    <row r="17" spans="1:12" ht="8.75" customHeight="1" x14ac:dyDescent="0.35">
      <c r="B17" s="7" t="str">
        <f>IF(  AND(ISNUMBER(C17),OR(ISNUMBER(D17),D17="PG")),IF(IF(Capa!$B$6="B",0,Capa!$B$6)&gt;=C17,1,0),"")</f>
        <v/>
      </c>
      <c r="C17" s="98" t="str">
        <f t="shared" si="0"/>
        <v/>
      </c>
      <c r="D17" s="23"/>
      <c r="E17" s="208"/>
      <c r="F17" s="30"/>
      <c r="G17" s="172"/>
      <c r="H17" s="157"/>
      <c r="I17" s="30"/>
      <c r="J17" s="157"/>
      <c r="K17" s="209"/>
      <c r="L17" s="158"/>
    </row>
    <row r="18" spans="1:12" x14ac:dyDescent="0.35">
      <c r="A18" s="118" t="s">
        <v>933</v>
      </c>
      <c r="B18" s="7" t="str">
        <f>IF(  AND(ISNUMBER(C18),OR(ISNUMBER(D18),D18="PG")),IF(IF(Capa!$B$6="B",0,Capa!$B$6)&gt;=C18,1,0),"")</f>
        <v/>
      </c>
      <c r="C18" s="11" t="str">
        <f t="shared" si="0"/>
        <v/>
      </c>
      <c r="D18" s="15"/>
      <c r="E18" s="182" t="s">
        <v>89</v>
      </c>
      <c r="F18" s="24"/>
      <c r="G18" s="132"/>
      <c r="H18" s="132"/>
      <c r="I18" s="24"/>
      <c r="J18" s="132"/>
      <c r="K18" s="183"/>
      <c r="L18" s="270" t="str">
        <f>IF(COUNTIFS($A$1:$A$230,"="&amp;$A18,$B$1:$B$230,"&gt;0",$D$1:$D$230,"&gt;0")&gt;0,
        (COUNTIFS($A$1:$A$230,"="&amp;$A18,$B$1:$B$230,"&gt;0",$D$1:$D$230,"&gt;0",F$1:F$230,"=S",I$1:I$230,"") +
         (COUNTIFS($A$1:$A$230,"="&amp;$A18,$B$1:$B$230,"&gt;0",$D$1:$D$230,"&gt;0",$F$1:$F$230,"=P",I$1:I$230,"")/2) +
         COUNTIFS($A$1:$A$230,"="&amp;$A18,$B$1:$B$230,"&gt;0",$D$1:$D$230,"&gt;0",I$1:I$230,"=S") +
         (COUNTIFS($A$1:$A$230,"="&amp;$A18,$B$1:$B$230,"&gt;0",$D$1:$D$230,"&gt;0",I$1:I$230,"=P")/2)
         )/COUNTIFS($A$1:$A$230,"="&amp;$A18,$B$1:$B$230,"&gt;0",$D$1:$D$230,"&gt;0"),"")</f>
        <v/>
      </c>
    </row>
    <row r="19" spans="1:12" ht="6.65" customHeight="1" x14ac:dyDescent="0.35">
      <c r="A19" s="118" t="s">
        <v>933</v>
      </c>
      <c r="B19" s="7" t="str">
        <f>IF(  AND(ISNUMBER(C19),OR(ISNUMBER(D19),D19="PG")),IF(IF(Capa!$B$6="B",0,Capa!$B$6)&gt;=C19,1,0),"")</f>
        <v/>
      </c>
      <c r="C19" s="18">
        <f t="shared" si="0"/>
        <v>2</v>
      </c>
      <c r="D19" s="19" t="s">
        <v>9</v>
      </c>
      <c r="E19" s="179"/>
      <c r="F19" s="29"/>
      <c r="G19" s="128"/>
      <c r="H19" s="157"/>
      <c r="I19" s="29"/>
      <c r="J19" s="157"/>
      <c r="K19" s="180"/>
      <c r="L19" s="163"/>
    </row>
    <row r="20" spans="1:12" ht="117" x14ac:dyDescent="0.35">
      <c r="A20" s="118" t="s">
        <v>933</v>
      </c>
      <c r="B20" s="7">
        <f>IF(  AND(ISNUMBER(C20),OR(ISNUMBER(D20),D20="PG")),IF(IF(Capa!$B$6="B",0,Capa!$B$6)&gt;=C20,1,0),"")</f>
        <v>0</v>
      </c>
      <c r="C20" s="6">
        <f t="shared" si="0"/>
        <v>2</v>
      </c>
      <c r="D20" s="5" t="s">
        <v>295</v>
      </c>
      <c r="E20" s="159" t="s">
        <v>627</v>
      </c>
      <c r="F20" s="26"/>
      <c r="G20" s="160"/>
      <c r="H20" s="161"/>
      <c r="I20" s="32"/>
      <c r="J20" s="157"/>
      <c r="K20" s="162"/>
      <c r="L20" s="163"/>
    </row>
    <row r="21" spans="1:12" ht="7.25" customHeight="1" x14ac:dyDescent="0.35">
      <c r="A21" s="118" t="s">
        <v>933</v>
      </c>
      <c r="B21" s="7" t="str">
        <f>IF(  AND(ISNUMBER(C21),OR(ISNUMBER(D21),D21="PG")),IF(IF(Capa!$B$6="B",0,Capa!$B$6)&gt;=C21,1,0),"")</f>
        <v/>
      </c>
      <c r="C21" s="6">
        <f t="shared" si="0"/>
        <v>3</v>
      </c>
      <c r="D21" s="5" t="s">
        <v>11</v>
      </c>
      <c r="E21" s="171"/>
      <c r="F21" s="26"/>
      <c r="G21" s="160"/>
      <c r="H21" s="161"/>
      <c r="I21" s="32"/>
      <c r="J21" s="157"/>
      <c r="K21" s="162"/>
      <c r="L21" s="163"/>
    </row>
    <row r="22" spans="1:12" ht="87" x14ac:dyDescent="0.35">
      <c r="A22" s="118" t="s">
        <v>933</v>
      </c>
      <c r="B22" s="7">
        <f>IF(  AND(ISNUMBER(C22),OR(ISNUMBER(D22),D22="PG")),IF(IF(Capa!$B$6="B",0,Capa!$B$6)&gt;=C22,1,0),"")</f>
        <v>0</v>
      </c>
      <c r="C22" s="6">
        <f t="shared" si="0"/>
        <v>3</v>
      </c>
      <c r="D22" s="5">
        <v>154</v>
      </c>
      <c r="E22" s="164" t="s">
        <v>90</v>
      </c>
      <c r="F22" s="26"/>
      <c r="G22" s="160"/>
      <c r="H22" s="161"/>
      <c r="I22" s="32"/>
      <c r="J22" s="157"/>
      <c r="K22" s="162"/>
      <c r="L22" s="158"/>
    </row>
    <row r="23" spans="1:12" ht="43.5" x14ac:dyDescent="0.35">
      <c r="A23" s="118" t="s">
        <v>933</v>
      </c>
      <c r="B23" s="7">
        <f>IF(  AND(ISNUMBER(C23),OR(ISNUMBER(D23),D23="PG")),IF(IF(Capa!$B$6="B",0,Capa!$B$6)&gt;=C23,1,0),"")</f>
        <v>0</v>
      </c>
      <c r="C23" s="6">
        <f t="shared" si="0"/>
        <v>3</v>
      </c>
      <c r="D23" s="5">
        <v>155</v>
      </c>
      <c r="E23" s="164" t="s">
        <v>628</v>
      </c>
      <c r="F23" s="26"/>
      <c r="G23" s="160"/>
      <c r="H23" s="161"/>
      <c r="I23" s="32"/>
      <c r="J23" s="157"/>
      <c r="K23" s="162"/>
      <c r="L23" s="158"/>
    </row>
    <row r="24" spans="1:12" ht="9.5" customHeight="1" x14ac:dyDescent="0.35">
      <c r="B24" s="7" t="str">
        <f>IF(  AND(ISNUMBER(C24),OR(ISNUMBER(D24),D24="PG")),IF(IF(Capa!$B$6="B",0,Capa!$B$6)&gt;=C24,1,0),"")</f>
        <v/>
      </c>
      <c r="C24" s="98" t="str">
        <f t="shared" si="0"/>
        <v/>
      </c>
      <c r="D24" s="23"/>
      <c r="E24" s="208"/>
      <c r="F24" s="30"/>
      <c r="G24" s="172"/>
      <c r="H24" s="157"/>
      <c r="I24" s="27"/>
      <c r="J24" s="157"/>
      <c r="K24" s="209"/>
      <c r="L24" s="163"/>
    </row>
    <row r="25" spans="1:12" x14ac:dyDescent="0.35">
      <c r="A25" s="118" t="s">
        <v>934</v>
      </c>
      <c r="B25" s="7" t="str">
        <f>IF(  AND(ISNUMBER(C25),OR(ISNUMBER(D25),D25="PG")),IF(IF(Capa!$B$6="B",0,Capa!$B$6)&gt;=C25,1,0),"")</f>
        <v/>
      </c>
      <c r="C25" s="11" t="str">
        <f t="shared" si="0"/>
        <v/>
      </c>
      <c r="D25" s="15"/>
      <c r="E25" s="182" t="s">
        <v>91</v>
      </c>
      <c r="F25" s="24"/>
      <c r="G25" s="132"/>
      <c r="H25" s="132"/>
      <c r="I25" s="24"/>
      <c r="J25" s="132"/>
      <c r="K25" s="183"/>
      <c r="L25" s="270" t="str">
        <f>IF(COUNTIFS($A$1:$A$230,"="&amp;$A25,$B$1:$B$230,"&gt;0",$D$1:$D$230,"&gt;0")&gt;0,
        (COUNTIFS($A$1:$A$230,"="&amp;$A25,$B$1:$B$230,"&gt;0",$D$1:$D$230,"&gt;0",F$1:F$230,"=S",I$1:I$230,"") +
         (COUNTIFS($A$1:$A$230,"="&amp;$A25,$B$1:$B$230,"&gt;0",$D$1:$D$230,"&gt;0",$F$1:$F$230,"=P",I$1:I$230,"")/2) +
         COUNTIFS($A$1:$A$230,"="&amp;$A25,$B$1:$B$230,"&gt;0",$D$1:$D$230,"&gt;0",I$1:I$230,"=S") +
         (COUNTIFS($A$1:$A$230,"="&amp;$A25,$B$1:$B$230,"&gt;0",$D$1:$D$230,"&gt;0",I$1:I$230,"=P")/2)
         )/COUNTIFS($A$1:$A$230,"="&amp;$A25,$B$1:$B$230,"&gt;0",$D$1:$D$230,"&gt;0"),"")</f>
        <v/>
      </c>
    </row>
    <row r="26" spans="1:12" ht="6.65" customHeight="1" x14ac:dyDescent="0.35">
      <c r="A26" s="118" t="s">
        <v>934</v>
      </c>
      <c r="B26" s="7" t="str">
        <f>IF(  AND(ISNUMBER(C26),OR(ISNUMBER(D26),D26="PG")),IF(IF(Capa!$B$6="B",0,Capa!$B$6)&gt;=C26,1,0),"")</f>
        <v/>
      </c>
      <c r="C26" s="18">
        <f t="shared" si="0"/>
        <v>1</v>
      </c>
      <c r="D26" s="19" t="s">
        <v>6</v>
      </c>
      <c r="E26" s="179"/>
      <c r="F26" s="29"/>
      <c r="G26" s="128"/>
      <c r="H26" s="157"/>
      <c r="I26" s="27"/>
      <c r="J26" s="157"/>
      <c r="K26" s="180"/>
      <c r="L26" s="163"/>
    </row>
    <row r="27" spans="1:12" ht="39" x14ac:dyDescent="0.35">
      <c r="A27" s="118" t="s">
        <v>934</v>
      </c>
      <c r="B27" s="7">
        <f>IF(  AND(ISNUMBER(C27),OR(ISNUMBER(D27),D27="PG")),IF(IF(Capa!$B$6="B",0,Capa!$B$6)&gt;=C27,1,0),"")</f>
        <v>0</v>
      </c>
      <c r="C27" s="6">
        <f t="shared" si="0"/>
        <v>1</v>
      </c>
      <c r="D27" s="5" t="s">
        <v>295</v>
      </c>
      <c r="E27" s="159" t="s">
        <v>92</v>
      </c>
      <c r="F27" s="26"/>
      <c r="G27" s="160"/>
      <c r="H27" s="161"/>
      <c r="I27" s="32"/>
      <c r="J27" s="157"/>
      <c r="K27" s="162"/>
      <c r="L27" s="163"/>
    </row>
    <row r="28" spans="1:12" ht="29" x14ac:dyDescent="0.35">
      <c r="A28" s="118" t="s">
        <v>934</v>
      </c>
      <c r="B28" s="7">
        <f>IF(  AND(ISNUMBER(C28),OR(ISNUMBER(D28),D28="PG")),IF(IF(Capa!$B$6="B",0,Capa!$B$6)&gt;=C28,1,0),"")</f>
        <v>0</v>
      </c>
      <c r="C28" s="6">
        <f t="shared" si="0"/>
        <v>1</v>
      </c>
      <c r="D28" s="5">
        <v>156</v>
      </c>
      <c r="E28" s="164" t="s">
        <v>539</v>
      </c>
      <c r="F28" s="26"/>
      <c r="G28" s="160"/>
      <c r="H28" s="161"/>
      <c r="I28" s="32"/>
      <c r="J28" s="157"/>
      <c r="K28" s="162"/>
      <c r="L28" s="158"/>
    </row>
    <row r="29" spans="1:12" ht="5.4" customHeight="1" x14ac:dyDescent="0.35">
      <c r="A29" s="118" t="s">
        <v>934</v>
      </c>
      <c r="B29" s="7" t="str">
        <f>IF(  AND(ISNUMBER(C29),OR(ISNUMBER(D29),D29="PG")),IF(IF(Capa!$B$6="B",0,Capa!$B$6)&gt;=C29,1,0),"")</f>
        <v/>
      </c>
      <c r="C29" s="6">
        <f>IF(ISBLANK(D29),"",IF(ISERR(SEARCH(D29&amp;"\","&lt;B&gt;\&lt;1&gt;\&lt;2&gt;\&lt;3&gt;\")),IF(AND(NOT(ISBLANK(C28)),C28&lt;=3),C28,""),
IF(SEARCH(D29&amp;"\","&lt;B&gt;\&lt;1&gt;\&lt;2&gt;\&lt;3&gt;\")=1,0,IF(SEARCH(D29&amp;"\","&lt;B&gt;\&lt;1&gt;\&lt;2&gt;\&lt;3&gt;\")=5,1,IF(SEARCH(D29&amp;"\","&lt;B&gt;\&lt;1&gt;\&lt;2&gt;\&lt;3&gt;\")=9,2,IF(SEARCH(D29&amp;"\","&lt;B&gt;\&lt;1&gt;\&lt;2&gt;\&lt;3&gt;\")=13,3,""))))))</f>
        <v>2</v>
      </c>
      <c r="D29" s="5" t="s">
        <v>9</v>
      </c>
      <c r="E29" s="164"/>
      <c r="F29" s="26"/>
      <c r="G29" s="160"/>
      <c r="H29" s="161"/>
      <c r="I29" s="32"/>
      <c r="J29" s="157"/>
      <c r="K29" s="162"/>
      <c r="L29" s="158"/>
    </row>
    <row r="30" spans="1:12" x14ac:dyDescent="0.35">
      <c r="A30" s="118" t="s">
        <v>934</v>
      </c>
      <c r="B30" s="7">
        <f>IF(  AND(ISNUMBER(C30),OR(ISNUMBER(D30),D30="PG")),IF(IF(Capa!$B$6="B",0,Capa!$B$6)&gt;=C30,1,0),"")</f>
        <v>0</v>
      </c>
      <c r="C30" s="6">
        <f>IF(ISBLANK(D30),"",IF(ISERR(SEARCH(D30&amp;"\","&lt;B&gt;\&lt;1&gt;\&lt;2&gt;\&lt;3&gt;\")),IF(AND(NOT(ISBLANK(C29)),C29&lt;=3),C29,""),
IF(SEARCH(D30&amp;"\","&lt;B&gt;\&lt;1&gt;\&lt;2&gt;\&lt;3&gt;\")=1,0,IF(SEARCH(D30&amp;"\","&lt;B&gt;\&lt;1&gt;\&lt;2&gt;\&lt;3&gt;\")=5,1,IF(SEARCH(D30&amp;"\","&lt;B&gt;\&lt;1&gt;\&lt;2&gt;\&lt;3&gt;\")=9,2,IF(SEARCH(D30&amp;"\","&lt;B&gt;\&lt;1&gt;\&lt;2&gt;\&lt;3&gt;\")=13,3,""))))))</f>
        <v>2</v>
      </c>
      <c r="D30" s="5">
        <v>157</v>
      </c>
      <c r="E30" s="164" t="s">
        <v>395</v>
      </c>
      <c r="F30" s="26"/>
      <c r="G30" s="160"/>
      <c r="H30" s="161"/>
      <c r="I30" s="32"/>
      <c r="J30" s="157"/>
      <c r="K30" s="162"/>
      <c r="L30" s="158"/>
    </row>
    <row r="31" spans="1:12" ht="7.25" customHeight="1" x14ac:dyDescent="0.35">
      <c r="B31" s="7" t="str">
        <f>IF(  AND(ISNUMBER(C31),OR(ISNUMBER(D31),D31="PG")),IF(IF(Capa!$B$6="B",0,Capa!$B$6)&gt;=C31,1,0),"")</f>
        <v/>
      </c>
      <c r="C31" s="98" t="str">
        <f t="shared" si="0"/>
        <v/>
      </c>
      <c r="D31" s="23"/>
      <c r="E31" s="208"/>
      <c r="F31" s="30"/>
      <c r="G31" s="172"/>
      <c r="H31" s="157"/>
      <c r="I31" s="27"/>
      <c r="J31" s="157"/>
      <c r="K31" s="209"/>
      <c r="L31" s="163"/>
    </row>
    <row r="32" spans="1:12" x14ac:dyDescent="0.35">
      <c r="A32" s="118" t="s">
        <v>935</v>
      </c>
      <c r="B32" s="7" t="str">
        <f>IF(  AND(ISNUMBER(C32),OR(ISNUMBER(D32),D32="PG")),IF(IF(Capa!$B$6="B",0,Capa!$B$6)&gt;=C32,1,0),"")</f>
        <v/>
      </c>
      <c r="C32" s="11" t="str">
        <f t="shared" si="0"/>
        <v/>
      </c>
      <c r="D32" s="15"/>
      <c r="E32" s="182" t="s">
        <v>93</v>
      </c>
      <c r="F32" s="24"/>
      <c r="G32" s="132"/>
      <c r="H32" s="132"/>
      <c r="I32" s="24"/>
      <c r="J32" s="132"/>
      <c r="K32" s="183"/>
      <c r="L32" s="270" t="str">
        <f>IF(COUNTIFS($A$1:$A$230,"="&amp;$A32,$B$1:$B$230,"&gt;0",$D$1:$D$230,"&gt;0")&gt;0,
        (COUNTIFS($A$1:$A$230,"="&amp;$A32,$B$1:$B$230,"&gt;0",$D$1:$D$230,"&gt;0",F$1:F$230,"=S",I$1:I$230,"") +
         (COUNTIFS($A$1:$A$230,"="&amp;$A32,$B$1:$B$230,"&gt;0",$D$1:$D$230,"&gt;0",$F$1:$F$230,"=P",I$1:I$230,"")/2) +
         COUNTIFS($A$1:$A$230,"="&amp;$A32,$B$1:$B$230,"&gt;0",$D$1:$D$230,"&gt;0",I$1:I$230,"=S") +
         (COUNTIFS($A$1:$A$230,"="&amp;$A32,$B$1:$B$230,"&gt;0",$D$1:$D$230,"&gt;0",I$1:I$230,"=P")/2)
         )/COUNTIFS($A$1:$A$230,"="&amp;$A32,$B$1:$B$230,"&gt;0",$D$1:$D$230,"&gt;0"),"")</f>
        <v/>
      </c>
    </row>
    <row r="33" spans="1:12" ht="5.4" customHeight="1" x14ac:dyDescent="0.35">
      <c r="A33" s="118" t="s">
        <v>935</v>
      </c>
      <c r="B33" s="7" t="str">
        <f>IF(  AND(ISNUMBER(C33),OR(ISNUMBER(D33),D33="PG")),IF(IF(Capa!$B$6="B",0,Capa!$B$6)&gt;=C33,1,0),"")</f>
        <v/>
      </c>
      <c r="C33" s="18">
        <f t="shared" si="0"/>
        <v>0</v>
      </c>
      <c r="D33" s="19" t="s">
        <v>4</v>
      </c>
      <c r="E33" s="179"/>
      <c r="F33" s="29"/>
      <c r="G33" s="128"/>
      <c r="H33" s="157"/>
      <c r="I33" s="29"/>
      <c r="J33" s="157"/>
      <c r="K33" s="180"/>
      <c r="L33" s="163"/>
    </row>
    <row r="34" spans="1:12" ht="101.4" customHeight="1" x14ac:dyDescent="0.35">
      <c r="A34" s="118" t="s">
        <v>935</v>
      </c>
      <c r="B34" s="7">
        <f>IF(  AND(ISNUMBER(C34),OR(ISNUMBER(D34),D34="PG")),IF(IF(Capa!$B$6="B",0,Capa!$B$6)&gt;=C34,1,0),"")</f>
        <v>1</v>
      </c>
      <c r="C34" s="6">
        <f t="shared" si="0"/>
        <v>0</v>
      </c>
      <c r="D34" s="5" t="s">
        <v>295</v>
      </c>
      <c r="E34" s="159" t="s">
        <v>629</v>
      </c>
      <c r="F34" s="26"/>
      <c r="G34" s="160"/>
      <c r="H34" s="161"/>
      <c r="I34" s="32"/>
      <c r="J34" s="157"/>
      <c r="K34" s="162"/>
      <c r="L34" s="163"/>
    </row>
    <row r="35" spans="1:12" ht="7.75" customHeight="1" x14ac:dyDescent="0.35">
      <c r="A35" s="118" t="s">
        <v>935</v>
      </c>
      <c r="B35" s="7" t="str">
        <f>IF(  AND(ISNUMBER(C35),OR(ISNUMBER(D35),D35="PG")),IF(IF(Capa!$B$6="B",0,Capa!$B$6)&gt;=C35,1,0),"")</f>
        <v/>
      </c>
      <c r="C35" s="18">
        <f>IF(ISBLANK(D35),"",IF(ISERR(SEARCH(D35&amp;"\","&lt;B&gt;\&lt;1&gt;\&lt;2&gt;\&lt;3&gt;\")),IF(AND(NOT(ISBLANK(C34)),C34&lt;=3),C34,""),
IF(SEARCH(D35&amp;"\","&lt;B&gt;\&lt;1&gt;\&lt;2&gt;\&lt;3&gt;\")=1,0,IF(SEARCH(D35&amp;"\","&lt;B&gt;\&lt;1&gt;\&lt;2&gt;\&lt;3&gt;\")=5,1,IF(SEARCH(D35&amp;"\","&lt;B&gt;\&lt;1&gt;\&lt;2&gt;\&lt;3&gt;\")=9,2,IF(SEARCH(D35&amp;"\","&lt;B&gt;\&lt;1&gt;\&lt;2&gt;\&lt;3&gt;\")=13,3,""))))))</f>
        <v>1</v>
      </c>
      <c r="D35" s="5" t="s">
        <v>6</v>
      </c>
      <c r="E35" s="179"/>
      <c r="F35" s="26"/>
      <c r="G35" s="160"/>
      <c r="H35" s="161"/>
      <c r="I35" s="32"/>
      <c r="J35" s="157"/>
      <c r="K35" s="162"/>
      <c r="L35" s="163"/>
    </row>
    <row r="36" spans="1:12" ht="145" x14ac:dyDescent="0.35">
      <c r="A36" s="118" t="s">
        <v>935</v>
      </c>
      <c r="B36" s="7">
        <f>IF(  AND(ISNUMBER(C36),OR(ISNUMBER(D36),D36="PG")),IF(IF(Capa!$B$6="B",0,Capa!$B$6)&gt;=C36,1,0),"")</f>
        <v>0</v>
      </c>
      <c r="C36" s="6">
        <f>IF(ISBLANK(D36),"",IF(ISERR(SEARCH(D36&amp;"\","&lt;B&gt;\&lt;1&gt;\&lt;2&gt;\&lt;3&gt;\")),IF(AND(NOT(ISBLANK(C35)),C35&lt;=3),C35,""),
IF(SEARCH(D36&amp;"\","&lt;B&gt;\&lt;1&gt;\&lt;2&gt;\&lt;3&gt;\")=1,0,IF(SEARCH(D36&amp;"\","&lt;B&gt;\&lt;1&gt;\&lt;2&gt;\&lt;3&gt;\")=5,1,IF(SEARCH(D36&amp;"\","&lt;B&gt;\&lt;1&gt;\&lt;2&gt;\&lt;3&gt;\")=9,2,IF(SEARCH(D36&amp;"\","&lt;B&gt;\&lt;1&gt;\&lt;2&gt;\&lt;3&gt;\")=13,3,""))))))</f>
        <v>1</v>
      </c>
      <c r="D36" s="5">
        <v>158</v>
      </c>
      <c r="E36" s="164" t="s">
        <v>396</v>
      </c>
      <c r="F36" s="26"/>
      <c r="G36" s="160"/>
      <c r="H36" s="161"/>
      <c r="I36" s="32"/>
      <c r="J36" s="157"/>
      <c r="K36" s="162"/>
      <c r="L36" s="158"/>
    </row>
    <row r="37" spans="1:12" ht="6.65" customHeight="1" x14ac:dyDescent="0.35">
      <c r="A37" s="118" t="s">
        <v>935</v>
      </c>
      <c r="B37" s="7" t="str">
        <f>IF(  AND(ISNUMBER(C37),OR(ISNUMBER(D37),D37="PG")),IF(IF(Capa!$B$6="B",0,Capa!$B$6)&gt;=C37,1,0),"")</f>
        <v/>
      </c>
      <c r="C37" s="6">
        <f t="shared" si="0"/>
        <v>2</v>
      </c>
      <c r="D37" s="5" t="s">
        <v>9</v>
      </c>
      <c r="E37" s="164"/>
      <c r="F37" s="26"/>
      <c r="G37" s="160"/>
      <c r="H37" s="161"/>
      <c r="I37" s="32"/>
      <c r="J37" s="157"/>
      <c r="K37" s="162"/>
      <c r="L37" s="158"/>
    </row>
    <row r="38" spans="1:12" ht="29.4" customHeight="1" x14ac:dyDescent="0.35">
      <c r="A38" s="118" t="s">
        <v>935</v>
      </c>
      <c r="B38" s="7">
        <f>IF(  AND(ISNUMBER(C38),OR(ISNUMBER(D38),D38="PG")),IF(IF(Capa!$B$6="B",0,Capa!$B$6)&gt;=C38,1,0),"")</f>
        <v>0</v>
      </c>
      <c r="C38" s="6">
        <f t="shared" si="0"/>
        <v>2</v>
      </c>
      <c r="D38" s="5">
        <v>159</v>
      </c>
      <c r="E38" s="164" t="s">
        <v>630</v>
      </c>
      <c r="F38" s="26"/>
      <c r="G38" s="160"/>
      <c r="H38" s="161"/>
      <c r="I38" s="32"/>
      <c r="J38" s="157"/>
      <c r="K38" s="162"/>
      <c r="L38" s="158"/>
    </row>
    <row r="39" spans="1:12" ht="7.75" customHeight="1" x14ac:dyDescent="0.35">
      <c r="A39" s="118" t="s">
        <v>935</v>
      </c>
      <c r="B39" s="7" t="str">
        <f>IF(  AND(ISNUMBER(C39),OR(ISNUMBER(D39),D39="PG")),IF(IF(Capa!$B$6="B",0,Capa!$B$6)&gt;=C39,1,0),"")</f>
        <v/>
      </c>
      <c r="C39" s="6">
        <f t="shared" si="0"/>
        <v>3</v>
      </c>
      <c r="D39" s="5" t="s">
        <v>11</v>
      </c>
      <c r="E39" s="164"/>
      <c r="F39" s="26"/>
      <c r="G39" s="160"/>
      <c r="H39" s="161"/>
      <c r="I39" s="32"/>
      <c r="J39" s="157"/>
      <c r="K39" s="162"/>
      <c r="L39" s="158"/>
    </row>
    <row r="40" spans="1:12" ht="12.5" hidden="1" customHeight="1" x14ac:dyDescent="0.35">
      <c r="A40" s="118" t="s">
        <v>935</v>
      </c>
      <c r="B40" s="7" t="str">
        <f>IF(  AND(ISNUMBER(C40),OR(ISNUMBER(D40),D40="PG")),IF(IF(Capa!$B$6="B",0,Capa!$B$6)&gt;=C40,1,0),"")</f>
        <v/>
      </c>
      <c r="C40" s="6">
        <f>IF(ISBLANK(D40),"",IF(ISERR(SEARCH(D40&amp;"\","&lt;B&gt;\&lt;1&gt;\&lt;2&gt;\&lt;3&gt;\")),IF(AND(NOT(ISBLANK(#REF!)),#REF!&lt;=3),#REF!,""),
IF(SEARCH(D40&amp;"\","&lt;B&gt;\&lt;1&gt;\&lt;2&gt;\&lt;3&gt;\")=1,0,IF(SEARCH(D40&amp;"\","&lt;B&gt;\&lt;1&gt;\&lt;2&gt;\&lt;3&gt;\")=5,1,IF(SEARCH(D40&amp;"\","&lt;B&gt;\&lt;1&gt;\&lt;2&gt;\&lt;3&gt;\")=9,2,IF(SEARCH(D40&amp;"\","&lt;B&gt;\&lt;1&gt;\&lt;2&gt;\&lt;3&gt;\")=13,3,""))))))</f>
        <v>3</v>
      </c>
      <c r="D40" s="5" t="s">
        <v>11</v>
      </c>
      <c r="E40" s="164"/>
      <c r="F40" s="26"/>
      <c r="G40" s="160"/>
      <c r="H40" s="161"/>
      <c r="I40" s="32"/>
      <c r="J40" s="157"/>
      <c r="K40" s="162"/>
      <c r="L40" s="158"/>
    </row>
    <row r="41" spans="1:12" ht="74.400000000000006" customHeight="1" x14ac:dyDescent="0.35">
      <c r="A41" s="118" t="s">
        <v>935</v>
      </c>
      <c r="B41" s="7">
        <f>IF(  AND(ISNUMBER(C41),OR(ISNUMBER(D41),D41="PG")),IF(IF(Capa!$B$6="B",0,Capa!$B$6)&gt;=C41,1,0),"")</f>
        <v>0</v>
      </c>
      <c r="C41" s="6">
        <f t="shared" si="0"/>
        <v>3</v>
      </c>
      <c r="D41" s="5">
        <v>160</v>
      </c>
      <c r="E41" s="164" t="s">
        <v>397</v>
      </c>
      <c r="F41" s="26"/>
      <c r="G41" s="160"/>
      <c r="H41" s="161"/>
      <c r="I41" s="32"/>
      <c r="J41" s="157"/>
      <c r="K41" s="162"/>
      <c r="L41" s="158"/>
    </row>
    <row r="42" spans="1:12" ht="7.25" customHeight="1" x14ac:dyDescent="0.35">
      <c r="B42" s="7" t="str">
        <f>IF(  AND(ISNUMBER(C42),OR(ISNUMBER(D42),D42="PG")),IF(IF(Capa!$B$6="B",0,Capa!$B$6)&gt;=C42,1,0),"")</f>
        <v/>
      </c>
      <c r="C42" s="98" t="str">
        <f t="shared" si="0"/>
        <v/>
      </c>
      <c r="D42" s="23"/>
      <c r="E42" s="208"/>
      <c r="F42" s="30"/>
      <c r="G42" s="172"/>
      <c r="H42" s="157"/>
      <c r="I42" s="30"/>
      <c r="J42" s="157"/>
      <c r="K42" s="209"/>
      <c r="L42" s="158"/>
    </row>
    <row r="43" spans="1:12" x14ac:dyDescent="0.35">
      <c r="A43" s="118" t="s">
        <v>936</v>
      </c>
      <c r="B43" s="7" t="str">
        <f>IF(  AND(ISNUMBER(C43),OR(ISNUMBER(D43),D43="PG")),IF(IF(Capa!$B$6="B",0,Capa!$B$6)&gt;=C43,1,0),"")</f>
        <v/>
      </c>
      <c r="C43" s="11" t="str">
        <f t="shared" si="0"/>
        <v/>
      </c>
      <c r="D43" s="15"/>
      <c r="E43" s="182" t="s">
        <v>94</v>
      </c>
      <c r="F43" s="24"/>
      <c r="G43" s="132"/>
      <c r="H43" s="132"/>
      <c r="I43" s="24"/>
      <c r="J43" s="132"/>
      <c r="K43" s="183"/>
      <c r="L43" s="270">
        <f>IF(COUNTIFS($A$1:$A$230,"="&amp;$A43,$B$1:$B$230,"&gt;0",$D$1:$D$230,"&gt;0")&gt;0,
        (COUNTIFS($A$1:$A$230,"="&amp;$A43,$B$1:$B$230,"&gt;0",$D$1:$D$230,"&gt;0",F$1:F$230,"=S",I$1:I$230,"") +
         (COUNTIFS($A$1:$A$230,"="&amp;$A43,$B$1:$B$230,"&gt;0",$D$1:$D$230,"&gt;0",$F$1:$F$230,"=P",I$1:I$230,"")/2) +
         COUNTIFS($A$1:$A$230,"="&amp;$A43,$B$1:$B$230,"&gt;0",$D$1:$D$230,"&gt;0",I$1:I$230,"=S") +
         (COUNTIFS($A$1:$A$230,"="&amp;$A43,$B$1:$B$230,"&gt;0",$D$1:$D$230,"&gt;0",I$1:I$230,"=P")/2)
         )/COUNTIFS($A$1:$A$230,"="&amp;$A43,$B$1:$B$230,"&gt;0",$D$1:$D$230,"&gt;0"),"")</f>
        <v>0</v>
      </c>
    </row>
    <row r="44" spans="1:12" ht="5.4" customHeight="1" x14ac:dyDescent="0.35">
      <c r="A44" s="118" t="s">
        <v>936</v>
      </c>
      <c r="B44" s="7" t="str">
        <f>IF(  AND(ISNUMBER(C44),OR(ISNUMBER(D44),D44="PG")),IF(IF(Capa!$B$6="B",0,Capa!$B$6)&gt;=C44,1,0),"")</f>
        <v/>
      </c>
      <c r="C44" s="18">
        <f t="shared" si="0"/>
        <v>0</v>
      </c>
      <c r="D44" s="19" t="s">
        <v>4</v>
      </c>
      <c r="E44" s="179"/>
      <c r="F44" s="29"/>
      <c r="G44" s="128"/>
      <c r="H44" s="157"/>
      <c r="I44" s="29"/>
      <c r="J44" s="157"/>
      <c r="K44" s="180"/>
      <c r="L44" s="163"/>
    </row>
    <row r="45" spans="1:12" ht="52" x14ac:dyDescent="0.35">
      <c r="A45" s="118" t="s">
        <v>936</v>
      </c>
      <c r="B45" s="7">
        <f>IF(  AND(ISNUMBER(C45),OR(ISNUMBER(D45),D45="PG")),IF(IF(Capa!$B$6="B",0,Capa!$B$6)&gt;=C45,1,0),"")</f>
        <v>1</v>
      </c>
      <c r="C45" s="6">
        <f t="shared" si="0"/>
        <v>0</v>
      </c>
      <c r="D45" s="5" t="s">
        <v>295</v>
      </c>
      <c r="E45" s="159" t="s">
        <v>398</v>
      </c>
      <c r="F45" s="26"/>
      <c r="G45" s="160"/>
      <c r="H45" s="161"/>
      <c r="I45" s="32"/>
      <c r="J45" s="157"/>
      <c r="K45" s="162"/>
      <c r="L45" s="163"/>
    </row>
    <row r="46" spans="1:12" ht="29" x14ac:dyDescent="0.35">
      <c r="A46" s="118" t="s">
        <v>936</v>
      </c>
      <c r="B46" s="7">
        <f>IF(  AND(ISNUMBER(C46),OR(ISNUMBER(D46),D46="PG")),IF(IF(Capa!$B$6="B",0,Capa!$B$6)&gt;=C46,1,0),"")</f>
        <v>1</v>
      </c>
      <c r="C46" s="6">
        <f t="shared" si="0"/>
        <v>0</v>
      </c>
      <c r="D46" s="5">
        <v>161</v>
      </c>
      <c r="E46" s="164" t="s">
        <v>399</v>
      </c>
      <c r="F46" s="26"/>
      <c r="G46" s="160"/>
      <c r="H46" s="161"/>
      <c r="I46" s="32"/>
      <c r="J46" s="157"/>
      <c r="K46" s="162"/>
      <c r="L46" s="158"/>
    </row>
    <row r="47" spans="1:12" ht="7.75" customHeight="1" x14ac:dyDescent="0.35">
      <c r="A47" s="118" t="s">
        <v>936</v>
      </c>
      <c r="B47" s="7" t="str">
        <f>IF(  AND(ISNUMBER(C47),OR(ISNUMBER(D47),D47="PG")),IF(IF(Capa!$B$6="B",0,Capa!$B$6)&gt;=C47,1,0),"")</f>
        <v/>
      </c>
      <c r="C47" s="6">
        <f t="shared" si="0"/>
        <v>2</v>
      </c>
      <c r="D47" s="5" t="s">
        <v>9</v>
      </c>
      <c r="E47" s="164"/>
      <c r="F47" s="26"/>
      <c r="G47" s="160"/>
      <c r="H47" s="161"/>
      <c r="I47" s="32"/>
      <c r="J47" s="157"/>
      <c r="K47" s="162"/>
      <c r="L47" s="158"/>
    </row>
    <row r="48" spans="1:12" ht="49.25" customHeight="1" x14ac:dyDescent="0.35">
      <c r="A48" s="118" t="s">
        <v>936</v>
      </c>
      <c r="B48" s="7">
        <f>IF(  AND(ISNUMBER(C48),OR(ISNUMBER(D48),D48="PG")),IF(IF(Capa!$B$6="B",0,Capa!$B$6)&gt;=C48,1,0),"")</f>
        <v>0</v>
      </c>
      <c r="C48" s="6">
        <f>IF(ISBLANK(D48),"",IF(ISERR(SEARCH(D48&amp;"\","&lt;B&gt;\&lt;1&gt;\&lt;2&gt;\&lt;3&gt;\")),IF(AND(NOT(ISBLANK(C47)),C47&lt;=3),C47,""),
IF(SEARCH(D48&amp;"\","&lt;B&gt;\&lt;1&gt;\&lt;2&gt;\&lt;3&gt;\")=1,0,IF(SEARCH(D48&amp;"\","&lt;B&gt;\&lt;1&gt;\&lt;2&gt;\&lt;3&gt;\")=5,1,IF(SEARCH(D48&amp;"\","&lt;B&gt;\&lt;1&gt;\&lt;2&gt;\&lt;3&gt;\")=9,2,IF(SEARCH(D48&amp;"\","&lt;B&gt;\&lt;1&gt;\&lt;2&gt;\&lt;3&gt;\")=13,3,""))))))</f>
        <v>2</v>
      </c>
      <c r="D48" s="5">
        <v>162</v>
      </c>
      <c r="E48" s="164" t="s">
        <v>400</v>
      </c>
      <c r="F48" s="26"/>
      <c r="G48" s="160"/>
      <c r="H48" s="161"/>
      <c r="I48" s="32"/>
      <c r="J48" s="157"/>
      <c r="K48" s="162"/>
      <c r="L48" s="158"/>
    </row>
    <row r="49" spans="1:12" ht="60" customHeight="1" x14ac:dyDescent="0.35">
      <c r="A49" s="118" t="s">
        <v>936</v>
      </c>
      <c r="B49" s="7">
        <f>IF(  AND(ISNUMBER(C49),OR(ISNUMBER(D49),D49="PG")),IF(IF(Capa!$B$6="B",0,Capa!$B$6)&gt;=C49,1,0),"")</f>
        <v>0</v>
      </c>
      <c r="C49" s="6">
        <f>IF(ISBLANK(D49),"",IF(ISERR(SEARCH(D49&amp;"\","&lt;B&gt;\&lt;1&gt;\&lt;2&gt;\&lt;3&gt;\")),IF(AND(NOT(ISBLANK(C48)),C48&lt;=3),C48,""),
IF(SEARCH(D49&amp;"\","&lt;B&gt;\&lt;1&gt;\&lt;2&gt;\&lt;3&gt;\")=1,0,IF(SEARCH(D49&amp;"\","&lt;B&gt;\&lt;1&gt;\&lt;2&gt;\&lt;3&gt;\")=5,1,IF(SEARCH(D49&amp;"\","&lt;B&gt;\&lt;1&gt;\&lt;2&gt;\&lt;3&gt;\")=9,2,IF(SEARCH(D49&amp;"\","&lt;B&gt;\&lt;1&gt;\&lt;2&gt;\&lt;3&gt;\")=13,3,""))))))</f>
        <v>2</v>
      </c>
      <c r="D49" s="5">
        <v>163</v>
      </c>
      <c r="E49" s="164" t="s">
        <v>631</v>
      </c>
      <c r="F49" s="26"/>
      <c r="G49" s="160"/>
      <c r="H49" s="161"/>
      <c r="I49" s="32"/>
      <c r="J49" s="157"/>
      <c r="K49" s="162"/>
      <c r="L49" s="158"/>
    </row>
    <row r="50" spans="1:12" ht="72.5" x14ac:dyDescent="0.35">
      <c r="A50" s="118" t="s">
        <v>936</v>
      </c>
      <c r="B50" s="7">
        <f>IF(  AND(ISNUMBER(C50),OR(ISNUMBER(D50),D50="PG")),IF(IF(Capa!$B$6="B",0,Capa!$B$6)&gt;=C50,1,0),"")</f>
        <v>0</v>
      </c>
      <c r="C50" s="6">
        <f>IF(ISBLANK(D50),"",IF(ISERR(SEARCH(D50&amp;"\","&lt;B&gt;\&lt;1&gt;\&lt;2&gt;\&lt;3&gt;\")),IF(AND(NOT(ISBLANK(C49)),C49&lt;=3),C49,""),
IF(SEARCH(D50&amp;"\","&lt;B&gt;\&lt;1&gt;\&lt;2&gt;\&lt;3&gt;\")=1,0,IF(SEARCH(D50&amp;"\","&lt;B&gt;\&lt;1&gt;\&lt;2&gt;\&lt;3&gt;\")=5,1,IF(SEARCH(D50&amp;"\","&lt;B&gt;\&lt;1&gt;\&lt;2&gt;\&lt;3&gt;\")=9,2,IF(SEARCH(D50&amp;"\","&lt;B&gt;\&lt;1&gt;\&lt;2&gt;\&lt;3&gt;\")=13,3,""))))))</f>
        <v>2</v>
      </c>
      <c r="D50" s="5">
        <v>164</v>
      </c>
      <c r="E50" s="239" t="s">
        <v>401</v>
      </c>
      <c r="F50" s="26"/>
      <c r="G50" s="160"/>
      <c r="H50" s="161"/>
      <c r="I50" s="32"/>
      <c r="J50" s="157"/>
      <c r="K50" s="162"/>
      <c r="L50" s="158"/>
    </row>
    <row r="51" spans="1:12" ht="8.4" customHeight="1" x14ac:dyDescent="0.35">
      <c r="A51" s="118" t="s">
        <v>936</v>
      </c>
      <c r="B51" s="7" t="str">
        <f>IF(  AND(ISNUMBER(C51),OR(ISNUMBER(D51),D51="PG")),IF(IF(Capa!$B$6="B",0,Capa!$B$6)&gt;=C51,1,0),"")</f>
        <v/>
      </c>
      <c r="C51" s="6">
        <f>IF(ISBLANK(D51),"",IF(ISERR(SEARCH(D51&amp;"\","&lt;B&gt;\&lt;1&gt;\&lt;2&gt;\&lt;3&gt;\")),IF(AND(NOT(ISBLANK(C50)),C50&lt;=3),C50,""),
IF(SEARCH(D51&amp;"\","&lt;B&gt;\&lt;1&gt;\&lt;2&gt;\&lt;3&gt;\")=1,0,IF(SEARCH(D51&amp;"\","&lt;B&gt;\&lt;1&gt;\&lt;2&gt;\&lt;3&gt;\")=5,1,IF(SEARCH(D51&amp;"\","&lt;B&gt;\&lt;1&gt;\&lt;2&gt;\&lt;3&gt;\")=9,2,IF(SEARCH(D51&amp;"\","&lt;B&gt;\&lt;1&gt;\&lt;2&gt;\&lt;3&gt;\")=13,3,""))))))</f>
        <v>3</v>
      </c>
      <c r="D51" s="5" t="s">
        <v>11</v>
      </c>
      <c r="E51" s="164"/>
      <c r="F51" s="26"/>
      <c r="G51" s="160"/>
      <c r="H51" s="161"/>
      <c r="I51" s="32"/>
      <c r="J51" s="157"/>
      <c r="K51" s="162"/>
      <c r="L51" s="158"/>
    </row>
    <row r="52" spans="1:12" ht="58" x14ac:dyDescent="0.35">
      <c r="A52" s="118" t="s">
        <v>936</v>
      </c>
      <c r="B52" s="7">
        <f>IF(  AND(ISNUMBER(C52),OR(ISNUMBER(D52),D52="PG")),IF(IF(Capa!$B$6="B",0,Capa!$B$6)&gt;=C52,1,0),"")</f>
        <v>0</v>
      </c>
      <c r="C52" s="16">
        <f t="shared" si="0"/>
        <v>3</v>
      </c>
      <c r="D52" s="17">
        <v>165</v>
      </c>
      <c r="E52" s="166" t="s">
        <v>95</v>
      </c>
      <c r="F52" s="26"/>
      <c r="G52" s="160"/>
      <c r="H52" s="161"/>
      <c r="I52" s="32"/>
      <c r="J52" s="157"/>
      <c r="K52" s="139"/>
      <c r="L52" s="158"/>
    </row>
    <row r="53" spans="1:12" ht="7.75" customHeight="1" x14ac:dyDescent="0.35">
      <c r="B53" s="7" t="str">
        <f>IF(  AND(ISNUMBER(C53),OR(ISNUMBER(D53),D53="PG")),IF(IF(Capa!$B$6="B",0,Capa!$B$6)&gt;=C53,1,0),"")</f>
        <v/>
      </c>
      <c r="C53" s="89" t="str">
        <f t="shared" si="0"/>
        <v/>
      </c>
      <c r="D53" s="90"/>
      <c r="E53" s="181"/>
      <c r="F53" s="91"/>
      <c r="G53" s="142"/>
      <c r="H53" s="142"/>
      <c r="I53" s="91"/>
      <c r="J53" s="142"/>
      <c r="K53" s="169"/>
      <c r="L53" s="142"/>
    </row>
    <row r="54" spans="1:12" x14ac:dyDescent="0.35">
      <c r="A54" s="118" t="s">
        <v>937</v>
      </c>
      <c r="B54" s="7" t="str">
        <f>IF(  AND(ISNUMBER(C54),OR(ISNUMBER(D54),D54="PG")),IF(IF(Capa!$B$6="B",0,Capa!$B$6)&gt;=C54,1,0),"")</f>
        <v/>
      </c>
      <c r="C54" s="11" t="str">
        <f t="shared" si="0"/>
        <v/>
      </c>
      <c r="D54" s="15"/>
      <c r="E54" s="182" t="s">
        <v>402</v>
      </c>
      <c r="F54" s="24"/>
      <c r="G54" s="132"/>
      <c r="H54" s="132"/>
      <c r="I54" s="24"/>
      <c r="J54" s="132"/>
      <c r="K54" s="183"/>
      <c r="L54" s="270">
        <f>IF(COUNTIFS($A$1:$A$230,"="&amp;$A54,$B$1:$B$230,"&gt;0",$D$1:$D$230,"&gt;0")&gt;0,
        (COUNTIFS($A$1:$A$230,"="&amp;$A54,$B$1:$B$230,"&gt;0",$D$1:$D$230,"&gt;0",F$1:F$230,"=S",I$1:I$230,"") +
         (COUNTIFS($A$1:$A$230,"="&amp;$A54,$B$1:$B$230,"&gt;0",$D$1:$D$230,"&gt;0",$F$1:$F$230,"=P",I$1:I$230,"")/2) +
         COUNTIFS($A$1:$A$230,"="&amp;$A54,$B$1:$B$230,"&gt;0",$D$1:$D$230,"&gt;0",I$1:I$230,"=S") +
         (COUNTIFS($A$1:$A$230,"="&amp;$A54,$B$1:$B$230,"&gt;0",$D$1:$D$230,"&gt;0",I$1:I$230,"=P")/2)
         )/COUNTIFS($A$1:$A$230,"="&amp;$A54,$B$1:$B$230,"&gt;0",$D$1:$D$230,"&gt;0"),"")</f>
        <v>0</v>
      </c>
    </row>
    <row r="55" spans="1:12" ht="7.75" customHeight="1" x14ac:dyDescent="0.35">
      <c r="A55" s="118" t="s">
        <v>937</v>
      </c>
      <c r="B55" s="7" t="str">
        <f>IF(  AND(ISNUMBER(C55),OR(ISNUMBER(D55),D55="PG")),IF(IF(Capa!$B$6="B",0,Capa!$B$6)&gt;=C55,1,0),"")</f>
        <v/>
      </c>
      <c r="C55" s="18">
        <f t="shared" si="0"/>
        <v>0</v>
      </c>
      <c r="D55" s="19" t="s">
        <v>4</v>
      </c>
      <c r="E55" s="179"/>
      <c r="F55" s="29"/>
      <c r="G55" s="128"/>
      <c r="H55" s="157"/>
      <c r="I55" s="27"/>
      <c r="J55" s="157"/>
      <c r="K55" s="180"/>
      <c r="L55" s="163"/>
    </row>
    <row r="56" spans="1:12" ht="39" x14ac:dyDescent="0.35">
      <c r="A56" s="118" t="s">
        <v>937</v>
      </c>
      <c r="B56" s="7">
        <f>IF(  AND(ISNUMBER(C56),OR(ISNUMBER(D56),D56="PG")),IF(IF(Capa!$B$6="B",0,Capa!$B$6)&gt;=C56,1,0),"")</f>
        <v>1</v>
      </c>
      <c r="C56" s="6">
        <f t="shared" si="0"/>
        <v>0</v>
      </c>
      <c r="D56" s="5" t="s">
        <v>295</v>
      </c>
      <c r="E56" s="159" t="s">
        <v>96</v>
      </c>
      <c r="F56" s="26"/>
      <c r="G56" s="160"/>
      <c r="H56" s="161"/>
      <c r="I56" s="32"/>
      <c r="J56" s="157"/>
      <c r="K56" s="162"/>
      <c r="L56" s="163"/>
    </row>
    <row r="57" spans="1:12" ht="31.75" customHeight="1" x14ac:dyDescent="0.35">
      <c r="A57" s="118" t="s">
        <v>937</v>
      </c>
      <c r="B57" s="7">
        <f>IF(  AND(ISNUMBER(C57),OR(ISNUMBER(D57),D57="PG")),IF(IF(Capa!$B$6="B",0,Capa!$B$6)&gt;=C57,1,0),"")</f>
        <v>1</v>
      </c>
      <c r="C57" s="6">
        <f t="shared" ref="C57:C62" si="1">IF(ISBLANK(D57),"",IF(ISERR(SEARCH(D57&amp;"\","&lt;B&gt;\&lt;1&gt;\&lt;2&gt;\&lt;3&gt;\")),IF(AND(NOT(ISBLANK(C56)),C56&lt;=3),C56,""),
IF(SEARCH(D57&amp;"\","&lt;B&gt;\&lt;1&gt;\&lt;2&gt;\&lt;3&gt;\")=1,0,IF(SEARCH(D57&amp;"\","&lt;B&gt;\&lt;1&gt;\&lt;2&gt;\&lt;3&gt;\")=5,1,IF(SEARCH(D57&amp;"\","&lt;B&gt;\&lt;1&gt;\&lt;2&gt;\&lt;3&gt;\")=9,2,IF(SEARCH(D57&amp;"\","&lt;B&gt;\&lt;1&gt;\&lt;2&gt;\&lt;3&gt;\")=13,3,""))))))</f>
        <v>0</v>
      </c>
      <c r="D57" s="5">
        <v>166</v>
      </c>
      <c r="E57" s="239" t="s">
        <v>403</v>
      </c>
      <c r="F57" s="26"/>
      <c r="G57" s="160"/>
      <c r="H57" s="161"/>
      <c r="I57" s="32"/>
      <c r="J57" s="157"/>
      <c r="K57" s="162"/>
      <c r="L57" s="163"/>
    </row>
    <row r="58" spans="1:12" ht="6.65" customHeight="1" x14ac:dyDescent="0.35">
      <c r="A58" s="118" t="s">
        <v>937</v>
      </c>
      <c r="B58" s="7" t="str">
        <f>IF(  AND(ISNUMBER(C58),OR(ISNUMBER(D58),D58="PG")),IF(IF(Capa!$B$6="B",0,Capa!$B$6)&gt;=C58,1,0),"")</f>
        <v/>
      </c>
      <c r="C58" s="18">
        <f t="shared" si="1"/>
        <v>1</v>
      </c>
      <c r="D58" s="19" t="s">
        <v>6</v>
      </c>
      <c r="E58" s="239"/>
      <c r="F58" s="26"/>
      <c r="G58" s="160"/>
      <c r="H58" s="161"/>
      <c r="I58" s="32"/>
      <c r="J58" s="157"/>
      <c r="K58" s="180"/>
      <c r="L58" s="163"/>
    </row>
    <row r="59" spans="1:12" ht="31.75" customHeight="1" x14ac:dyDescent="0.35">
      <c r="A59" s="118" t="s">
        <v>937</v>
      </c>
      <c r="B59" s="7">
        <f>IF(  AND(ISNUMBER(C59),OR(ISNUMBER(D59),D59="PG")),IF(IF(Capa!$B$6="B",0,Capa!$B$6)&gt;=C59,1,0),"")</f>
        <v>0</v>
      </c>
      <c r="C59" s="6">
        <f t="shared" si="1"/>
        <v>1</v>
      </c>
      <c r="D59" s="5">
        <v>167</v>
      </c>
      <c r="E59" s="239" t="s">
        <v>404</v>
      </c>
      <c r="F59" s="26"/>
      <c r="G59" s="160"/>
      <c r="H59" s="161"/>
      <c r="I59" s="32"/>
      <c r="J59" s="157"/>
      <c r="K59" s="277"/>
      <c r="L59" s="163"/>
    </row>
    <row r="60" spans="1:12" ht="9" customHeight="1" x14ac:dyDescent="0.35">
      <c r="A60" s="118" t="s">
        <v>937</v>
      </c>
      <c r="B60" s="7" t="str">
        <f>IF(  AND(ISNUMBER(C60),OR(ISNUMBER(D60),D60="PG")),IF(IF(Capa!$B$6="B",0,Capa!$B$6)&gt;=C60,1,0),"")</f>
        <v/>
      </c>
      <c r="C60" s="6">
        <f t="shared" si="1"/>
        <v>2</v>
      </c>
      <c r="D60" s="5" t="s">
        <v>9</v>
      </c>
      <c r="E60" s="239"/>
      <c r="F60" s="26"/>
      <c r="G60" s="160"/>
      <c r="H60" s="161"/>
      <c r="I60" s="32"/>
      <c r="J60" s="157"/>
      <c r="K60" s="180"/>
      <c r="L60" s="163"/>
    </row>
    <row r="61" spans="1:12" ht="43.5" x14ac:dyDescent="0.35">
      <c r="A61" s="118" t="s">
        <v>937</v>
      </c>
      <c r="B61" s="7">
        <f>IF(  AND(ISNUMBER(C61),OR(ISNUMBER(D61),D61="PG")),IF(IF(Capa!$B$6="B",0,Capa!$B$6)&gt;=C61,1,0),"")</f>
        <v>0</v>
      </c>
      <c r="C61" s="6">
        <f t="shared" si="1"/>
        <v>2</v>
      </c>
      <c r="D61" s="5">
        <v>168</v>
      </c>
      <c r="E61" s="240" t="s">
        <v>632</v>
      </c>
      <c r="F61" s="26"/>
      <c r="G61" s="160"/>
      <c r="H61" s="161"/>
      <c r="I61" s="32"/>
      <c r="J61" s="157"/>
      <c r="K61" s="162"/>
      <c r="L61" s="163"/>
    </row>
    <row r="62" spans="1:12" ht="29" x14ac:dyDescent="0.35">
      <c r="A62" s="118" t="s">
        <v>937</v>
      </c>
      <c r="B62" s="7">
        <f>IF(  AND(ISNUMBER(C62),OR(ISNUMBER(D62),D62="PG")),IF(IF(Capa!$B$6="B",0,Capa!$B$6)&gt;=C62,1,0),"")</f>
        <v>0</v>
      </c>
      <c r="C62" s="6">
        <f t="shared" si="1"/>
        <v>2</v>
      </c>
      <c r="D62" s="5">
        <v>169</v>
      </c>
      <c r="E62" s="164" t="s">
        <v>405</v>
      </c>
      <c r="F62" s="26"/>
      <c r="G62" s="160"/>
      <c r="H62" s="161"/>
      <c r="I62" s="32"/>
      <c r="J62" s="157"/>
      <c r="K62" s="162"/>
      <c r="L62" s="158"/>
    </row>
    <row r="63" spans="1:12" ht="9" customHeight="1" x14ac:dyDescent="0.35">
      <c r="A63" s="118" t="s">
        <v>937</v>
      </c>
      <c r="B63" s="7" t="str">
        <f>IF(  AND(ISNUMBER(C63),OR(ISNUMBER(D63),D63="PG")),IF(IF(Capa!$B$6="B",0,Capa!$B$6)&gt;=C63,1,0),"")</f>
        <v/>
      </c>
      <c r="C63" s="6">
        <f t="shared" si="0"/>
        <v>3</v>
      </c>
      <c r="D63" s="5" t="s">
        <v>11</v>
      </c>
      <c r="E63" s="164"/>
      <c r="F63" s="26"/>
      <c r="G63" s="160"/>
      <c r="H63" s="161"/>
      <c r="I63" s="32"/>
      <c r="J63" s="157"/>
      <c r="K63" s="162"/>
      <c r="L63" s="158"/>
    </row>
    <row r="64" spans="1:12" ht="54.65" customHeight="1" x14ac:dyDescent="0.35">
      <c r="A64" s="118" t="s">
        <v>937</v>
      </c>
      <c r="B64" s="7">
        <f>IF(  AND(ISNUMBER(C64),OR(ISNUMBER(D64),D64="PG")),IF(IF(Capa!$B$6="B",0,Capa!$B$6)&gt;=C64,1,0),"")</f>
        <v>0</v>
      </c>
      <c r="C64" s="6">
        <f t="shared" si="0"/>
        <v>3</v>
      </c>
      <c r="D64" s="5">
        <v>170</v>
      </c>
      <c r="E64" s="164" t="s">
        <v>97</v>
      </c>
      <c r="F64" s="26"/>
      <c r="G64" s="160"/>
      <c r="H64" s="161"/>
      <c r="I64" s="32"/>
      <c r="J64" s="157"/>
      <c r="K64" s="162"/>
      <c r="L64" s="158"/>
    </row>
    <row r="65" spans="1:12" ht="29" x14ac:dyDescent="0.35">
      <c r="A65" s="118" t="s">
        <v>937</v>
      </c>
      <c r="B65" s="7">
        <f>IF(  AND(ISNUMBER(C65),OR(ISNUMBER(D65),D65="PG")),IF(IF(Capa!$B$6="B",0,Capa!$B$6)&gt;=C65,1,0),"")</f>
        <v>0</v>
      </c>
      <c r="C65" s="6">
        <f t="shared" si="0"/>
        <v>3</v>
      </c>
      <c r="D65" s="5">
        <v>171</v>
      </c>
      <c r="E65" s="164" t="s">
        <v>406</v>
      </c>
      <c r="F65" s="26"/>
      <c r="G65" s="160"/>
      <c r="H65" s="161"/>
      <c r="I65" s="32"/>
      <c r="J65" s="157"/>
      <c r="K65" s="162"/>
      <c r="L65" s="158"/>
    </row>
    <row r="66" spans="1:12" ht="9" customHeight="1" x14ac:dyDescent="0.35">
      <c r="B66" s="7" t="str">
        <f>IF(  AND(ISNUMBER(C66),OR(ISNUMBER(D66),D66="PG")),IF(IF(Capa!$B$6="B",0,Capa!$B$6)&gt;=C66,1,0),"")</f>
        <v/>
      </c>
      <c r="C66" s="98" t="str">
        <f t="shared" si="0"/>
        <v/>
      </c>
      <c r="D66" s="23"/>
      <c r="E66" s="208"/>
      <c r="F66" s="30"/>
      <c r="G66" s="172"/>
      <c r="H66" s="157"/>
      <c r="I66" s="30"/>
      <c r="J66" s="157"/>
      <c r="K66" s="209"/>
      <c r="L66" s="158"/>
    </row>
    <row r="67" spans="1:12" x14ac:dyDescent="0.35">
      <c r="A67" s="118" t="s">
        <v>938</v>
      </c>
      <c r="B67" s="7" t="str">
        <f>IF(  AND(ISNUMBER(C67),OR(ISNUMBER(D67),D67="PG")),IF(IF(Capa!$B$6="B",0,Capa!$B$6)&gt;=C67,1,0),"")</f>
        <v/>
      </c>
      <c r="C67" s="11" t="str">
        <f t="shared" si="0"/>
        <v/>
      </c>
      <c r="D67" s="15"/>
      <c r="E67" s="182" t="s">
        <v>98</v>
      </c>
      <c r="F67" s="24"/>
      <c r="G67" s="132"/>
      <c r="H67" s="132"/>
      <c r="I67" s="24"/>
      <c r="J67" s="132"/>
      <c r="K67" s="183"/>
      <c r="L67" s="270" t="str">
        <f>IF(COUNTIFS($A$1:$A$230,"="&amp;$A67,$B$1:$B$230,"&gt;0",$D$1:$D$230,"&gt;0")&gt;0,
        (COUNTIFS($A$1:$A$230,"="&amp;$A67,$B$1:$B$230,"&gt;0",$D$1:$D$230,"&gt;0",F$1:F$230,"=S",I$1:I$230,"") +
         (COUNTIFS($A$1:$A$230,"="&amp;$A67,$B$1:$B$230,"&gt;0",$D$1:$D$230,"&gt;0",$F$1:$F$230,"=P",I$1:I$230,"")/2) +
         COUNTIFS($A$1:$A$230,"="&amp;$A67,$B$1:$B$230,"&gt;0",$D$1:$D$230,"&gt;0",I$1:I$230,"=S") +
         (COUNTIFS($A$1:$A$230,"="&amp;$A67,$B$1:$B$230,"&gt;0",$D$1:$D$230,"&gt;0",I$1:I$230,"=P")/2)
         )/COUNTIFS($A$1:$A$230,"="&amp;$A67,$B$1:$B$230,"&gt;0",$D$1:$D$230,"&gt;0"),"")</f>
        <v/>
      </c>
    </row>
    <row r="68" spans="1:12" ht="7.25" customHeight="1" x14ac:dyDescent="0.35">
      <c r="A68" s="118" t="s">
        <v>938</v>
      </c>
      <c r="B68" s="7" t="str">
        <f>IF(  AND(ISNUMBER(C68),OR(ISNUMBER(D68),D68="PG")),IF(IF(Capa!$B$6="B",0,Capa!$B$6)&gt;=C68,1,0),"")</f>
        <v/>
      </c>
      <c r="C68" s="18">
        <f t="shared" si="0"/>
        <v>1</v>
      </c>
      <c r="D68" s="19" t="s">
        <v>6</v>
      </c>
      <c r="E68" s="179"/>
      <c r="F68" s="29"/>
      <c r="G68" s="128"/>
      <c r="H68" s="157"/>
      <c r="I68" s="29"/>
      <c r="J68" s="157"/>
      <c r="K68" s="180"/>
      <c r="L68" s="163"/>
    </row>
    <row r="69" spans="1:12" ht="39" x14ac:dyDescent="0.35">
      <c r="A69" s="118" t="s">
        <v>938</v>
      </c>
      <c r="B69" s="7">
        <f>IF(  AND(ISNUMBER(C69),OR(ISNUMBER(D69),D69="PG")),IF(IF(Capa!$B$6="B",0,Capa!$B$6)&gt;=C69,1,0),"")</f>
        <v>0</v>
      </c>
      <c r="C69" s="6">
        <f t="shared" si="0"/>
        <v>1</v>
      </c>
      <c r="D69" s="5" t="s">
        <v>295</v>
      </c>
      <c r="E69" s="159" t="s">
        <v>99</v>
      </c>
      <c r="F69" s="26"/>
      <c r="G69" s="160"/>
      <c r="H69" s="161"/>
      <c r="I69" s="32"/>
      <c r="J69" s="157"/>
      <c r="K69" s="162"/>
      <c r="L69" s="163"/>
    </row>
    <row r="70" spans="1:12" ht="29" x14ac:dyDescent="0.35">
      <c r="A70" s="118" t="s">
        <v>938</v>
      </c>
      <c r="B70" s="7">
        <f>IF(  AND(ISNUMBER(C70),OR(ISNUMBER(D70),D70="PG")),IF(IF(Capa!$B$6="B",0,Capa!$B$6)&gt;=C70,1,0),"")</f>
        <v>0</v>
      </c>
      <c r="C70" s="6">
        <f t="shared" si="0"/>
        <v>1</v>
      </c>
      <c r="D70" s="5">
        <v>172</v>
      </c>
      <c r="E70" s="164" t="s">
        <v>100</v>
      </c>
      <c r="F70" s="26"/>
      <c r="G70" s="160"/>
      <c r="H70" s="161"/>
      <c r="I70" s="32"/>
      <c r="J70" s="157"/>
      <c r="K70" s="162"/>
      <c r="L70" s="158"/>
    </row>
    <row r="71" spans="1:12" ht="8.4" customHeight="1" x14ac:dyDescent="0.35">
      <c r="A71" s="118" t="s">
        <v>938</v>
      </c>
      <c r="B71" s="7" t="str">
        <f>IF(  AND(ISNUMBER(C71),OR(ISNUMBER(D71),D71="PG")),IF(IF(Capa!$B$6="B",0,Capa!$B$6)&gt;=C71,1,0),"")</f>
        <v/>
      </c>
      <c r="C71" s="6">
        <f t="shared" si="0"/>
        <v>2</v>
      </c>
      <c r="D71" s="5" t="s">
        <v>9</v>
      </c>
      <c r="E71" s="164"/>
      <c r="F71" s="26"/>
      <c r="G71" s="160"/>
      <c r="H71" s="161"/>
      <c r="I71" s="32"/>
      <c r="J71" s="157"/>
      <c r="K71" s="162"/>
      <c r="L71" s="158"/>
    </row>
    <row r="72" spans="1:12" ht="29" x14ac:dyDescent="0.35">
      <c r="A72" s="118" t="s">
        <v>938</v>
      </c>
      <c r="B72" s="7">
        <f>IF(  AND(ISNUMBER(C72),OR(ISNUMBER(D72),D72="PG")),IF(IF(Capa!$B$6="B",0,Capa!$B$6)&gt;=C72,1,0),"")</f>
        <v>0</v>
      </c>
      <c r="C72" s="6">
        <f t="shared" si="0"/>
        <v>2</v>
      </c>
      <c r="D72" s="5">
        <v>173</v>
      </c>
      <c r="E72" s="164" t="s">
        <v>633</v>
      </c>
      <c r="F72" s="26"/>
      <c r="G72" s="160"/>
      <c r="H72" s="161"/>
      <c r="I72" s="32"/>
      <c r="J72" s="157"/>
      <c r="K72" s="162"/>
      <c r="L72" s="158"/>
    </row>
    <row r="73" spans="1:12" ht="43.5" x14ac:dyDescent="0.35">
      <c r="A73" s="118" t="s">
        <v>938</v>
      </c>
      <c r="B73" s="7">
        <f>IF(  AND(ISNUMBER(C73),OR(ISNUMBER(D73),D73="PG")),IF(IF(Capa!$B$6="B",0,Capa!$B$6)&gt;=C73,1,0),"")</f>
        <v>0</v>
      </c>
      <c r="C73" s="6">
        <f t="shared" si="0"/>
        <v>2</v>
      </c>
      <c r="D73" s="5">
        <v>174</v>
      </c>
      <c r="E73" s="164" t="s">
        <v>101</v>
      </c>
      <c r="F73" s="26"/>
      <c r="G73" s="160"/>
      <c r="H73" s="161"/>
      <c r="I73" s="32"/>
      <c r="J73" s="157"/>
      <c r="K73" s="162"/>
      <c r="L73" s="158"/>
    </row>
    <row r="74" spans="1:12" ht="8.4" customHeight="1" x14ac:dyDescent="0.35">
      <c r="A74" s="118" t="s">
        <v>938</v>
      </c>
      <c r="B74" s="7" t="str">
        <f>IF(  AND(ISNUMBER(C74),OR(ISNUMBER(D74),D74="PG")),IF(IF(Capa!$B$6="B",0,Capa!$B$6)&gt;=C74,1,0),"")</f>
        <v/>
      </c>
      <c r="C74" s="6">
        <f t="shared" si="0"/>
        <v>3</v>
      </c>
      <c r="D74" s="5" t="s">
        <v>11</v>
      </c>
      <c r="E74" s="164"/>
      <c r="F74" s="26"/>
      <c r="G74" s="160"/>
      <c r="H74" s="161"/>
      <c r="I74" s="32"/>
      <c r="J74" s="157"/>
      <c r="K74" s="162"/>
      <c r="L74" s="158"/>
    </row>
    <row r="75" spans="1:12" ht="58" x14ac:dyDescent="0.35">
      <c r="A75" s="118" t="s">
        <v>938</v>
      </c>
      <c r="B75" s="7">
        <f>IF(  AND(ISNUMBER(C75),OR(ISNUMBER(D75),D75="PG")),IF(IF(Capa!$B$6="B",0,Capa!$B$6)&gt;=C75,1,0),"")</f>
        <v>0</v>
      </c>
      <c r="C75" s="16">
        <f t="shared" si="0"/>
        <v>3</v>
      </c>
      <c r="D75" s="17">
        <v>175</v>
      </c>
      <c r="E75" s="166" t="s">
        <v>407</v>
      </c>
      <c r="F75" s="26"/>
      <c r="G75" s="160"/>
      <c r="H75" s="161"/>
      <c r="I75" s="32"/>
      <c r="J75" s="157"/>
      <c r="K75" s="139"/>
      <c r="L75" s="158"/>
    </row>
    <row r="76" spans="1:12" ht="12.9" customHeight="1" x14ac:dyDescent="0.35">
      <c r="B76" s="7" t="str">
        <f>IF(  AND(ISNUMBER(C76),OR(ISNUMBER(D76),D76="PG")),IF(IF(Capa!$B$6="B",0,Capa!$B$6)&gt;=C76,1,0),"")</f>
        <v/>
      </c>
      <c r="C76" s="89" t="str">
        <f t="shared" si="0"/>
        <v/>
      </c>
      <c r="D76" s="90"/>
      <c r="E76" s="181"/>
      <c r="F76" s="91"/>
      <c r="G76" s="142"/>
      <c r="H76" s="142"/>
      <c r="I76" s="91"/>
      <c r="J76" s="142"/>
      <c r="K76" s="169"/>
      <c r="L76" s="142"/>
    </row>
    <row r="77" spans="1:12" ht="14.5" x14ac:dyDescent="0.35">
      <c r="A77" s="118" t="s">
        <v>939</v>
      </c>
      <c r="B77" s="7" t="str">
        <f>IF(  AND(ISNUMBER(C77),OR(ISNUMBER(D77),D77="PG")),IF(IF(Capa!$B$6="B",0,Capa!$B$6)&gt;=C77,1,0),"")</f>
        <v/>
      </c>
      <c r="C77" s="11" t="str">
        <f t="shared" si="0"/>
        <v/>
      </c>
      <c r="D77" s="15"/>
      <c r="E77" s="182" t="s">
        <v>102</v>
      </c>
      <c r="F77" s="268">
        <f>IF(COUNTIFS($A$1:$A$230,"="&amp;A77&amp;"?",$B$1:$B$230,"&gt;0",$D$1:$D$230,"&gt;0")&gt;0,(COUNTIFS($A$1:$A$230,"="&amp;A77&amp;"?",$B$1:$B$230,"&gt;0",$D$1:$D$230,"&gt;0",F$1:F$230,"=S")+COUNTIFS($A$1:$A$230,"="&amp;A77&amp;"?",$B$1:$B$230,"&gt;0",$D$1:$D$230,"&gt;0",$F$1:$F$230,"=P")+COUNTIFS($A$1:$A$230,"="&amp;A77&amp;"?",$B$1:$B$230,"&gt;0",$D$1:$D$230,"&gt;0",F$1:F$230,"=N"))/COUNTIFS($A$1:$A$230,"="&amp;A77&amp;"?",$B$1:$B$230,"&gt;0",$D$1:$D$230,"&gt;0"),0)</f>
        <v>0</v>
      </c>
      <c r="G77" s="146"/>
      <c r="H77" s="146"/>
      <c r="I77" s="268">
        <f>IF(COUNTIFS($A$1:$A$230,"="&amp;A77&amp;"?",$B$1:$B$230,"&gt;0",$D$1:$D$230,"&gt;0")&gt;0,
        (COUNTIFS($A$1:$A$230,"="&amp;A77&amp;"?",$B$1:$B$230,"&gt;0",$D$1:$D$230,"&gt;0",F$1:F$230,"=S",I$1:I$230,"") +
         (COUNTIFS($A$1:$A$230,"="&amp;A77&amp;"?",$B$1:$B$230,"&gt;0",$D$1:$D$230,"&gt;0",$F$1:$F$230,"=P",I$1:I$230,"")/2) +
         COUNTIFS($A$1:$A$230,"="&amp;A77&amp;"?",$B$1:$B$230,"&gt;0",$D$1:$D$230,"&gt;0",I$1:I$230,"=S") +
         (COUNTIFS($A$1:$A$230,"="&amp;A77&amp;"?",$B$1:$B$230,"&gt;0",$D$1:$D$230,"&gt;0",I$1:I$230,"=P")/2)
         )/COUNTIFS($A$1:$A$230,"="&amp;A77&amp;"?",$B$1:$B$230,"&gt;0",$D$1:$D$230,"&gt;0"),0)</f>
        <v>0</v>
      </c>
      <c r="J77" s="132"/>
      <c r="K77" s="183"/>
      <c r="L77" s="132"/>
    </row>
    <row r="78" spans="1:12" ht="18.899999999999999" customHeight="1" x14ac:dyDescent="0.35">
      <c r="A78" s="118" t="s">
        <v>939</v>
      </c>
      <c r="B78" s="7" t="str">
        <f>IF(  AND(ISNUMBER(C78),OR(ISNUMBER(D78),D78="PG")),IF(IF(Capa!$B$6="B",0,Capa!$B$6)&gt;=C78,1,0),"")</f>
        <v/>
      </c>
      <c r="C78" s="44" t="str">
        <f t="shared" si="0"/>
        <v/>
      </c>
      <c r="D78" s="99"/>
      <c r="E78" s="73">
        <f>IF(SUMIFS($B$1:$B$230,$A$1:$A$230,"="&amp;A77&amp;"?",B$1:B$230,"&gt;0")&lt;=0,0,COUNTIFS($F$1:$F$230,"*",$A$1:$A$230,"="&amp;A77&amp;"?",B$1:B$230,"&gt;0")/SUMIFS($B$1:$B$230,$A$1:$A$230,"="&amp;A77&amp;"?",B$1:B$230,"&gt;0"))</f>
        <v>0</v>
      </c>
      <c r="F78" s="31"/>
      <c r="G78" s="123"/>
      <c r="H78" s="157"/>
      <c r="I78" s="27"/>
      <c r="J78" s="157"/>
      <c r="K78" s="215"/>
      <c r="L78" s="158"/>
    </row>
    <row r="79" spans="1:12" x14ac:dyDescent="0.35">
      <c r="A79" s="118" t="s">
        <v>940</v>
      </c>
      <c r="B79" s="7" t="str">
        <f>IF(  AND(ISNUMBER(C79),OR(ISNUMBER(D79),D79="PG")),IF(IF(Capa!$B$6="B",0,Capa!$B$6)&gt;=C79,1,0),"")</f>
        <v/>
      </c>
      <c r="C79" s="11" t="str">
        <f t="shared" si="0"/>
        <v/>
      </c>
      <c r="D79" s="15"/>
      <c r="E79" s="182" t="s">
        <v>408</v>
      </c>
      <c r="F79" s="24"/>
      <c r="G79" s="132"/>
      <c r="H79" s="132"/>
      <c r="I79" s="24"/>
      <c r="J79" s="132"/>
      <c r="K79" s="183"/>
      <c r="L79" s="270">
        <f>IF(COUNTIFS($A$1:$A$230,"="&amp;$A79,$B$1:$B$230,"&gt;0",$D$1:$D$230,"&gt;0")&gt;0,
        (COUNTIFS($A$1:$A$230,"="&amp;$A79,$B$1:$B$230,"&gt;0",$D$1:$D$230,"&gt;0",F$1:F$230,"=S",I$1:I$230,"") +
         (COUNTIFS($A$1:$A$230,"="&amp;$A79,$B$1:$B$230,"&gt;0",$D$1:$D$230,"&gt;0",$F$1:$F$230,"=P",I$1:I$230,"")/2) +
         COUNTIFS($A$1:$A$230,"="&amp;$A79,$B$1:$B$230,"&gt;0",$D$1:$D$230,"&gt;0",I$1:I$230,"=S") +
         (COUNTIFS($A$1:$A$230,"="&amp;$A79,$B$1:$B$230,"&gt;0",$D$1:$D$230,"&gt;0",I$1:I$230,"=P")/2)
         )/COUNTIFS($A$1:$A$230,"="&amp;$A79,$B$1:$B$230,"&gt;0",$D$1:$D$230,"&gt;0"),"")</f>
        <v>0</v>
      </c>
    </row>
    <row r="80" spans="1:12" ht="16.25" hidden="1" customHeight="1" x14ac:dyDescent="0.35">
      <c r="A80" s="118" t="s">
        <v>940</v>
      </c>
      <c r="B80" s="7" t="str">
        <f>IF(  AND(ISNUMBER(C80),OR(ISNUMBER(D80),D80="PG")),IF(IF(Capa!$B$6="B",0,Capa!$B$6)&gt;=C80,1,0),"")</f>
        <v/>
      </c>
      <c r="C80" s="6">
        <f t="shared" ref="C80:C130" si="2">IF(ISBLANK(D80),"",IF(ISERR(SEARCH(D80&amp;"\","&lt;B&gt;\&lt;1&gt;\&lt;2&gt;\&lt;3&gt;\")),IF(AND(NOT(ISBLANK(C79)),C79&lt;=3),C79,""),
IF(SEARCH(D80&amp;"\","&lt;B&gt;\&lt;1&gt;\&lt;2&gt;\&lt;3&gt;\")=1,0,IF(SEARCH(D80&amp;"\","&lt;B&gt;\&lt;1&gt;\&lt;2&gt;\&lt;3&gt;\")=5,1,IF(SEARCH(D80&amp;"\","&lt;B&gt;\&lt;1&gt;\&lt;2&gt;\&lt;3&gt;\")=9,2,IF(SEARCH(D80&amp;"\","&lt;B&gt;\&lt;1&gt;\&lt;2&gt;\&lt;3&gt;\")=13,3,""))))))</f>
        <v>0</v>
      </c>
      <c r="D80" s="5" t="s">
        <v>4</v>
      </c>
      <c r="E80" s="179"/>
      <c r="F80" s="29"/>
      <c r="G80" s="128"/>
      <c r="H80" s="157"/>
      <c r="I80" s="29"/>
      <c r="J80" s="157"/>
      <c r="K80" s="180"/>
      <c r="L80" s="163"/>
    </row>
    <row r="81" spans="1:12" ht="104.4" customHeight="1" x14ac:dyDescent="0.35">
      <c r="A81" s="118" t="s">
        <v>940</v>
      </c>
      <c r="B81" s="7">
        <f>IF(  AND(ISNUMBER(C81),OR(ISNUMBER(D81),D81="PG")),IF(IF(Capa!$B$6="B",0,Capa!$B$6)&gt;=C81,1,0),"")</f>
        <v>1</v>
      </c>
      <c r="C81" s="6">
        <f t="shared" si="2"/>
        <v>0</v>
      </c>
      <c r="D81" s="5" t="s">
        <v>295</v>
      </c>
      <c r="E81" s="159" t="s">
        <v>409</v>
      </c>
      <c r="F81" s="26"/>
      <c r="G81" s="160"/>
      <c r="H81" s="161"/>
      <c r="I81" s="32"/>
      <c r="J81" s="157"/>
      <c r="K81" s="162"/>
      <c r="L81" s="163"/>
    </row>
    <row r="82" spans="1:12" ht="29" x14ac:dyDescent="0.35">
      <c r="A82" s="118" t="s">
        <v>940</v>
      </c>
      <c r="B82" s="7">
        <f>IF(  AND(ISNUMBER(C82),OR(ISNUMBER(D82),D82="PG")),IF(IF(Capa!$B$6="B",0,Capa!$B$6)&gt;=C82,1,0),"")</f>
        <v>1</v>
      </c>
      <c r="C82" s="6">
        <f>IF(ISBLANK(D82),"",IF(ISERR(SEARCH(D82&amp;"\","&lt;B&gt;\&lt;1&gt;\&lt;2&gt;\&lt;3&gt;\")),IF(AND(NOT(ISBLANK(C80)),C80&lt;=3),C80,""),
IF(SEARCH(D82&amp;"\","&lt;B&gt;\&lt;1&gt;\&lt;2&gt;\&lt;3&gt;\")=1,0,IF(SEARCH(D82&amp;"\","&lt;B&gt;\&lt;1&gt;\&lt;2&gt;\&lt;3&gt;\")=5,1,IF(SEARCH(D82&amp;"\","&lt;B&gt;\&lt;1&gt;\&lt;2&gt;\&lt;3&gt;\")=9,2,IF(SEARCH(D82&amp;"\","&lt;B&gt;\&lt;1&gt;\&lt;2&gt;\&lt;3&gt;\")=13,3,""))))))</f>
        <v>0</v>
      </c>
      <c r="D82" s="5">
        <v>176</v>
      </c>
      <c r="E82" s="239" t="s">
        <v>410</v>
      </c>
      <c r="F82" s="26"/>
      <c r="G82" s="160"/>
      <c r="H82" s="161"/>
      <c r="I82" s="32"/>
      <c r="J82" s="157"/>
      <c r="K82" s="162"/>
      <c r="L82" s="163"/>
    </row>
    <row r="83" spans="1:12" ht="97.75" customHeight="1" x14ac:dyDescent="0.35">
      <c r="A83" s="118" t="s">
        <v>940</v>
      </c>
      <c r="B83" s="7">
        <f>IF(  AND(ISNUMBER(C83),OR(ISNUMBER(D83),D83="PG")),IF(IF(Capa!$B$6="B",0,Capa!$B$6)&gt;=C83,1,0),"")</f>
        <v>1</v>
      </c>
      <c r="C83" s="6">
        <f>IF(ISBLANK(D83),"",IF(ISERR(SEARCH(D83&amp;"\","&lt;B&gt;\&lt;1&gt;\&lt;2&gt;\&lt;3&gt;\")),IF(AND(NOT(ISBLANK(C81)),C81&lt;=3),C81,""),
IF(SEARCH(D83&amp;"\","&lt;B&gt;\&lt;1&gt;\&lt;2&gt;\&lt;3&gt;\")=1,0,IF(SEARCH(D83&amp;"\","&lt;B&gt;\&lt;1&gt;\&lt;2&gt;\&lt;3&gt;\")=5,1,IF(SEARCH(D83&amp;"\","&lt;B&gt;\&lt;1&gt;\&lt;2&gt;\&lt;3&gt;\")=9,2,IF(SEARCH(D83&amp;"\","&lt;B&gt;\&lt;1&gt;\&lt;2&gt;\&lt;3&gt;\")=13,3,""))))))</f>
        <v>0</v>
      </c>
      <c r="D83" s="5">
        <v>177</v>
      </c>
      <c r="E83" s="164" t="s">
        <v>634</v>
      </c>
      <c r="F83" s="26"/>
      <c r="G83" s="160"/>
      <c r="H83" s="161"/>
      <c r="I83" s="32"/>
      <c r="J83" s="157"/>
      <c r="K83" s="162"/>
      <c r="L83" s="158"/>
    </row>
    <row r="84" spans="1:12" ht="43.5" x14ac:dyDescent="0.35">
      <c r="A84" s="118" t="s">
        <v>940</v>
      </c>
      <c r="B84" s="7">
        <f>IF(  AND(ISNUMBER(C84),OR(ISNUMBER(D84),D84="PG")),IF(IF(Capa!$B$6="B",0,Capa!$B$6)&gt;=C84,1,0),"")</f>
        <v>1</v>
      </c>
      <c r="C84" s="6">
        <f t="shared" si="2"/>
        <v>0</v>
      </c>
      <c r="D84" s="5">
        <v>178</v>
      </c>
      <c r="E84" s="164" t="s">
        <v>103</v>
      </c>
      <c r="F84" s="26"/>
      <c r="G84" s="160"/>
      <c r="H84" s="161"/>
      <c r="I84" s="32"/>
      <c r="J84" s="157"/>
      <c r="K84" s="162"/>
      <c r="L84" s="158"/>
    </row>
    <row r="85" spans="1:12" ht="8.4" customHeight="1" x14ac:dyDescent="0.35">
      <c r="A85" s="118" t="s">
        <v>940</v>
      </c>
      <c r="B85" s="7" t="str">
        <f>IF(  AND(ISNUMBER(C85),OR(ISNUMBER(D85),D85="PG")),IF(IF(Capa!$B$6="B",0,Capa!$B$6)&gt;=C85,1,0),"")</f>
        <v/>
      </c>
      <c r="C85" s="6">
        <f t="shared" si="2"/>
        <v>1</v>
      </c>
      <c r="D85" s="5" t="s">
        <v>6</v>
      </c>
      <c r="E85" s="164"/>
      <c r="F85" s="26"/>
      <c r="G85" s="160"/>
      <c r="H85" s="161"/>
      <c r="I85" s="32"/>
      <c r="J85" s="157"/>
      <c r="K85" s="162"/>
      <c r="L85" s="158"/>
    </row>
    <row r="86" spans="1:12" ht="54.65" customHeight="1" x14ac:dyDescent="0.35">
      <c r="A86" s="118" t="s">
        <v>940</v>
      </c>
      <c r="B86" s="7">
        <f>IF(  AND(ISNUMBER(C86),OR(ISNUMBER(D86),D86="PG")),IF(IF(Capa!$B$6="B",0,Capa!$B$6)&gt;=C86,1,0),"")</f>
        <v>0</v>
      </c>
      <c r="C86" s="6">
        <f>IF(ISBLANK(D86),"",IF(ISERR(SEARCH(D86&amp;"\","&lt;B&gt;\&lt;1&gt;\&lt;2&gt;\&lt;3&gt;\")),IF(AND(NOT(ISBLANK(C85)),C85&lt;=3),C85,""),
IF(SEARCH(D86&amp;"\","&lt;B&gt;\&lt;1&gt;\&lt;2&gt;\&lt;3&gt;\")=1,0,IF(SEARCH(D86&amp;"\","&lt;B&gt;\&lt;1&gt;\&lt;2&gt;\&lt;3&gt;\")=5,1,IF(SEARCH(D86&amp;"\","&lt;B&gt;\&lt;1&gt;\&lt;2&gt;\&lt;3&gt;\")=9,2,IF(SEARCH(D86&amp;"\","&lt;B&gt;\&lt;1&gt;\&lt;2&gt;\&lt;3&gt;\")=13,3,""))))))</f>
        <v>1</v>
      </c>
      <c r="D86" s="5">
        <v>179</v>
      </c>
      <c r="E86" s="164" t="s">
        <v>635</v>
      </c>
      <c r="F86" s="26"/>
      <c r="G86" s="160"/>
      <c r="H86" s="161"/>
      <c r="I86" s="32"/>
      <c r="J86" s="157"/>
      <c r="K86" s="162"/>
      <c r="L86" s="158"/>
    </row>
    <row r="87" spans="1:12" ht="43.5" x14ac:dyDescent="0.35">
      <c r="A87" s="118" t="s">
        <v>940</v>
      </c>
      <c r="B87" s="7">
        <f>IF(  AND(ISNUMBER(C87),OR(ISNUMBER(D87),D87="PG")),IF(IF(Capa!$B$6="B",0,Capa!$B$6)&gt;=C87,1,0),"")</f>
        <v>0</v>
      </c>
      <c r="C87" s="6">
        <f>IF(ISBLANK(D87),"",IF(ISERR(SEARCH(D87&amp;"\","&lt;B&gt;\&lt;1&gt;\&lt;2&gt;\&lt;3&gt;\")),IF(AND(NOT(ISBLANK(C86)),C86&lt;=3),C86,""),
IF(SEARCH(D87&amp;"\","&lt;B&gt;\&lt;1&gt;\&lt;2&gt;\&lt;3&gt;\")=1,0,IF(SEARCH(D87&amp;"\","&lt;B&gt;\&lt;1&gt;\&lt;2&gt;\&lt;3&gt;\")=5,1,IF(SEARCH(D87&amp;"\","&lt;B&gt;\&lt;1&gt;\&lt;2&gt;\&lt;3&gt;\")=9,2,IF(SEARCH(D87&amp;"\","&lt;B&gt;\&lt;1&gt;\&lt;2&gt;\&lt;3&gt;\")=13,3,""))))))</f>
        <v>1</v>
      </c>
      <c r="D87" s="5">
        <v>180</v>
      </c>
      <c r="E87" s="164" t="s">
        <v>411</v>
      </c>
      <c r="F87" s="26"/>
      <c r="G87" s="160"/>
      <c r="H87" s="161"/>
      <c r="I87" s="32"/>
      <c r="J87" s="157"/>
      <c r="K87" s="162"/>
      <c r="L87" s="158"/>
    </row>
    <row r="88" spans="1:12" ht="58" x14ac:dyDescent="0.35">
      <c r="A88" s="118" t="s">
        <v>940</v>
      </c>
      <c r="B88" s="7">
        <f>IF(  AND(ISNUMBER(C88),OR(ISNUMBER(D88),D88="PG")),IF(IF(Capa!$B$6="B",0,Capa!$B$6)&gt;=C88,1,0),"")</f>
        <v>0</v>
      </c>
      <c r="C88" s="6">
        <f>IF(ISBLANK(D88),"",IF(ISERR(SEARCH(D88&amp;"\","&lt;B&gt;\&lt;1&gt;\&lt;2&gt;\&lt;3&gt;\")),IF(AND(NOT(ISBLANK(C87)),C87&lt;=3),C87,""),
IF(SEARCH(D88&amp;"\","&lt;B&gt;\&lt;1&gt;\&lt;2&gt;\&lt;3&gt;\")=1,0,IF(SEARCH(D88&amp;"\","&lt;B&gt;\&lt;1&gt;\&lt;2&gt;\&lt;3&gt;\")=5,1,IF(SEARCH(D88&amp;"\","&lt;B&gt;\&lt;1&gt;\&lt;2&gt;\&lt;3&gt;\")=9,2,IF(SEARCH(D88&amp;"\","&lt;B&gt;\&lt;1&gt;\&lt;2&gt;\&lt;3&gt;\")=13,3,""))))))</f>
        <v>1</v>
      </c>
      <c r="D88" s="5">
        <v>181</v>
      </c>
      <c r="E88" s="164" t="s">
        <v>412</v>
      </c>
      <c r="F88" s="26"/>
      <c r="G88" s="160"/>
      <c r="H88" s="161"/>
      <c r="I88" s="32"/>
      <c r="J88" s="157"/>
      <c r="K88" s="162"/>
      <c r="L88" s="158"/>
    </row>
    <row r="89" spans="1:12" ht="6.65" customHeight="1" x14ac:dyDescent="0.35">
      <c r="A89" s="118" t="s">
        <v>940</v>
      </c>
      <c r="B89" s="7" t="str">
        <f>IF(  AND(ISNUMBER(C89),OR(ISNUMBER(D89),D89="PG")),IF(IF(Capa!$B$6="B",0,Capa!$B$6)&gt;=C89,1,0),"")</f>
        <v/>
      </c>
      <c r="C89" s="6">
        <f t="shared" si="2"/>
        <v>2</v>
      </c>
      <c r="D89" s="5" t="s">
        <v>9</v>
      </c>
      <c r="E89" s="164"/>
      <c r="F89" s="26"/>
      <c r="G89" s="160"/>
      <c r="H89" s="161"/>
      <c r="I89" s="32"/>
      <c r="J89" s="157"/>
      <c r="K89" s="162"/>
      <c r="L89" s="158"/>
    </row>
    <row r="90" spans="1:12" ht="58" x14ac:dyDescent="0.35">
      <c r="A90" s="118" t="s">
        <v>940</v>
      </c>
      <c r="B90" s="7">
        <f>IF(  AND(ISNUMBER(C90),OR(ISNUMBER(D90),D90="PG")),IF(IF(Capa!$B$6="B",0,Capa!$B$6)&gt;=C90,1,0),"")</f>
        <v>0</v>
      </c>
      <c r="C90" s="6">
        <f t="shared" si="2"/>
        <v>2</v>
      </c>
      <c r="D90" s="5">
        <v>182</v>
      </c>
      <c r="E90" s="164" t="s">
        <v>413</v>
      </c>
      <c r="F90" s="26"/>
      <c r="G90" s="160"/>
      <c r="H90" s="161"/>
      <c r="I90" s="32"/>
      <c r="J90" s="157"/>
      <c r="K90" s="162"/>
      <c r="L90" s="158"/>
    </row>
    <row r="91" spans="1:12" ht="29" x14ac:dyDescent="0.35">
      <c r="A91" s="118" t="s">
        <v>940</v>
      </c>
      <c r="B91" s="7">
        <f>IF(  AND(ISNUMBER(C91),OR(ISNUMBER(D91),D91="PG")),IF(IF(Capa!$B$6="B",0,Capa!$B$6)&gt;=C91,1,0),"")</f>
        <v>0</v>
      </c>
      <c r="C91" s="6">
        <f t="shared" si="2"/>
        <v>2</v>
      </c>
      <c r="D91" s="5">
        <v>183</v>
      </c>
      <c r="E91" s="164" t="s">
        <v>104</v>
      </c>
      <c r="F91" s="26"/>
      <c r="G91" s="160"/>
      <c r="H91" s="161"/>
      <c r="I91" s="32"/>
      <c r="J91" s="157"/>
      <c r="K91" s="162"/>
      <c r="L91" s="158"/>
    </row>
    <row r="92" spans="1:12" ht="58" x14ac:dyDescent="0.35">
      <c r="A92" s="118" t="s">
        <v>940</v>
      </c>
      <c r="B92" s="7">
        <f>IF(  AND(ISNUMBER(C92),OR(ISNUMBER(D92),D92="PG")),IF(IF(Capa!$B$6="B",0,Capa!$B$6)&gt;=C92,1,0),"")</f>
        <v>0</v>
      </c>
      <c r="C92" s="6">
        <f t="shared" si="2"/>
        <v>2</v>
      </c>
      <c r="D92" s="5">
        <v>184</v>
      </c>
      <c r="E92" s="164" t="s">
        <v>414</v>
      </c>
      <c r="F92" s="26"/>
      <c r="G92" s="160"/>
      <c r="H92" s="161"/>
      <c r="I92" s="32"/>
      <c r="J92" s="157"/>
      <c r="K92" s="162"/>
      <c r="L92" s="158"/>
    </row>
    <row r="93" spans="1:12" ht="58" x14ac:dyDescent="0.35">
      <c r="A93" s="118" t="s">
        <v>940</v>
      </c>
      <c r="B93" s="7">
        <f>IF(  AND(ISNUMBER(C93),OR(ISNUMBER(D93),D93="PG")),IF(IF(Capa!$B$6="B",0,Capa!$B$6)&gt;=C93,1,0),"")</f>
        <v>0</v>
      </c>
      <c r="C93" s="6">
        <f t="shared" si="2"/>
        <v>2</v>
      </c>
      <c r="D93" s="5">
        <v>185</v>
      </c>
      <c r="E93" s="164" t="s">
        <v>415</v>
      </c>
      <c r="F93" s="26"/>
      <c r="G93" s="160"/>
      <c r="H93" s="161"/>
      <c r="I93" s="32"/>
      <c r="J93" s="157"/>
      <c r="K93" s="162"/>
      <c r="L93" s="158"/>
    </row>
    <row r="94" spans="1:12" ht="7.75" customHeight="1" x14ac:dyDescent="0.35">
      <c r="A94" s="118" t="s">
        <v>940</v>
      </c>
      <c r="B94" s="7" t="str">
        <f>IF(  AND(ISNUMBER(C94),OR(ISNUMBER(D94),D94="PG")),IF(IF(Capa!$B$6="B",0,Capa!$B$6)&gt;=C94,1,0),"")</f>
        <v/>
      </c>
      <c r="C94" s="6">
        <f t="shared" si="2"/>
        <v>3</v>
      </c>
      <c r="D94" s="5" t="s">
        <v>11</v>
      </c>
      <c r="E94" s="164"/>
      <c r="F94" s="26"/>
      <c r="G94" s="160"/>
      <c r="H94" s="161"/>
      <c r="I94" s="32"/>
      <c r="J94" s="157"/>
      <c r="K94" s="162"/>
      <c r="L94" s="158"/>
    </row>
    <row r="95" spans="1:12" ht="58" x14ac:dyDescent="0.35">
      <c r="A95" s="118" t="s">
        <v>940</v>
      </c>
      <c r="B95" s="7">
        <f>IF(  AND(ISNUMBER(C95),OR(ISNUMBER(D95),D95="PG")),IF(IF(Capa!$B$6="B",0,Capa!$B$6)&gt;=C95,1,0),"")</f>
        <v>0</v>
      </c>
      <c r="C95" s="6">
        <f t="shared" si="2"/>
        <v>3</v>
      </c>
      <c r="D95" s="5">
        <v>186</v>
      </c>
      <c r="E95" s="164" t="s">
        <v>105</v>
      </c>
      <c r="F95" s="26"/>
      <c r="G95" s="160"/>
      <c r="H95" s="161"/>
      <c r="I95" s="32"/>
      <c r="J95" s="157"/>
      <c r="K95" s="162"/>
      <c r="L95" s="158"/>
    </row>
    <row r="96" spans="1:12" ht="43.5" x14ac:dyDescent="0.35">
      <c r="A96" s="118" t="s">
        <v>940</v>
      </c>
      <c r="B96" s="7">
        <f>IF(  AND(ISNUMBER(C96),OR(ISNUMBER(D96),D96="PG")),IF(IF(Capa!$B$6="B",0,Capa!$B$6)&gt;=C96,1,0),"")</f>
        <v>0</v>
      </c>
      <c r="C96" s="6">
        <f t="shared" si="2"/>
        <v>3</v>
      </c>
      <c r="D96" s="5">
        <v>187</v>
      </c>
      <c r="E96" s="164" t="s">
        <v>106</v>
      </c>
      <c r="F96" s="26"/>
      <c r="G96" s="160"/>
      <c r="H96" s="161"/>
      <c r="I96" s="32"/>
      <c r="J96" s="157"/>
      <c r="K96" s="162"/>
      <c r="L96" s="158"/>
    </row>
    <row r="97" spans="1:12" ht="9.5" customHeight="1" x14ac:dyDescent="0.35">
      <c r="B97" s="7" t="str">
        <f>IF(  AND(ISNUMBER(C97),OR(ISNUMBER(D97),D97="PG")),IF(IF(Capa!$B$6="B",0,Capa!$B$6)&gt;=C97,1,0),"")</f>
        <v/>
      </c>
      <c r="C97" s="6" t="str">
        <f t="shared" si="2"/>
        <v/>
      </c>
      <c r="D97" s="23"/>
      <c r="E97" s="208"/>
      <c r="F97" s="30"/>
      <c r="G97" s="172"/>
      <c r="H97" s="157"/>
      <c r="I97" s="27"/>
      <c r="J97" s="157"/>
      <c r="K97" s="209"/>
      <c r="L97" s="158"/>
    </row>
    <row r="98" spans="1:12" x14ac:dyDescent="0.35">
      <c r="A98" s="118" t="s">
        <v>941</v>
      </c>
      <c r="B98" s="7" t="str">
        <f>IF(  AND(ISNUMBER(C98),OR(ISNUMBER(D98),D98="PG")),IF(IF(Capa!$B$6="B",0,Capa!$B$6)&gt;=C98,1,0),"")</f>
        <v/>
      </c>
      <c r="C98" s="11" t="str">
        <f t="shared" si="2"/>
        <v/>
      </c>
      <c r="D98" s="15"/>
      <c r="E98" s="182" t="s">
        <v>107</v>
      </c>
      <c r="F98" s="24"/>
      <c r="G98" s="132"/>
      <c r="H98" s="132"/>
      <c r="I98" s="24"/>
      <c r="J98" s="132"/>
      <c r="K98" s="183"/>
      <c r="L98" s="270">
        <f>IF(COUNTIFS($A$1:$A$230,"="&amp;$A98,$B$1:$B$230,"&gt;0",$D$1:$D$230,"&gt;0")&gt;0,
        (COUNTIFS($A$1:$A$230,"="&amp;$A98,$B$1:$B$230,"&gt;0",$D$1:$D$230,"&gt;0",F$1:F$230,"=S",I$1:I$230,"") +
         (COUNTIFS($A$1:$A$230,"="&amp;$A98,$B$1:$B$230,"&gt;0",$D$1:$D$230,"&gt;0",$F$1:$F$230,"=P",I$1:I$230,"")/2) +
         COUNTIFS($A$1:$A$230,"="&amp;$A98,$B$1:$B$230,"&gt;0",$D$1:$D$230,"&gt;0",I$1:I$230,"=S") +
         (COUNTIFS($A$1:$A$230,"="&amp;$A98,$B$1:$B$230,"&gt;0",$D$1:$D$230,"&gt;0",I$1:I$230,"=P")/2)
         )/COUNTIFS($A$1:$A$230,"="&amp;$A98,$B$1:$B$230,"&gt;0",$D$1:$D$230,"&gt;0"),"")</f>
        <v>0</v>
      </c>
    </row>
    <row r="99" spans="1:12" ht="7.75" customHeight="1" x14ac:dyDescent="0.35">
      <c r="A99" s="118" t="s">
        <v>941</v>
      </c>
      <c r="B99" s="7" t="str">
        <f>IF(  AND(ISNUMBER(C99),OR(ISNUMBER(D99),D99="PG")),IF(IF(Capa!$B$6="B",0,Capa!$B$6)&gt;=C99,1,0),"")</f>
        <v/>
      </c>
      <c r="C99" s="18">
        <f t="shared" si="2"/>
        <v>0</v>
      </c>
      <c r="D99" s="19" t="s">
        <v>4</v>
      </c>
      <c r="E99" s="179"/>
      <c r="F99" s="29"/>
      <c r="G99" s="128"/>
      <c r="H99" s="157"/>
      <c r="I99" s="27"/>
      <c r="J99" s="157"/>
      <c r="K99" s="180"/>
      <c r="L99" s="163"/>
    </row>
    <row r="100" spans="1:12" ht="65" x14ac:dyDescent="0.35">
      <c r="A100" s="118" t="s">
        <v>941</v>
      </c>
      <c r="B100" s="7">
        <f>IF(  AND(ISNUMBER(C100),OR(ISNUMBER(D100),D100="PG")),IF(IF(Capa!$B$6="B",0,Capa!$B$6)&gt;=C100,1,0),"")</f>
        <v>1</v>
      </c>
      <c r="C100" s="6">
        <f t="shared" si="2"/>
        <v>0</v>
      </c>
      <c r="D100" s="5" t="s">
        <v>295</v>
      </c>
      <c r="E100" s="159" t="s">
        <v>108</v>
      </c>
      <c r="F100" s="26"/>
      <c r="G100" s="160"/>
      <c r="H100" s="161"/>
      <c r="I100" s="32"/>
      <c r="J100" s="157"/>
      <c r="K100" s="162"/>
      <c r="L100" s="163"/>
    </row>
    <row r="101" spans="1:12" ht="29" x14ac:dyDescent="0.35">
      <c r="A101" s="118" t="s">
        <v>941</v>
      </c>
      <c r="B101" s="7">
        <f>IF(  AND(ISNUMBER(C101),OR(ISNUMBER(D101),D101="PG")),IF(IF(Capa!$B$6="B",0,Capa!$B$6)&gt;=C101,1,0),"")</f>
        <v>1</v>
      </c>
      <c r="C101" s="6">
        <f t="shared" si="2"/>
        <v>0</v>
      </c>
      <c r="D101" s="5">
        <v>188</v>
      </c>
      <c r="E101" s="164" t="s">
        <v>109</v>
      </c>
      <c r="F101" s="26"/>
      <c r="G101" s="160"/>
      <c r="H101" s="161"/>
      <c r="I101" s="32"/>
      <c r="J101" s="157"/>
      <c r="K101" s="162"/>
      <c r="L101" s="158"/>
    </row>
    <row r="102" spans="1:12" ht="9.65" customHeight="1" x14ac:dyDescent="0.35">
      <c r="A102" s="118" t="s">
        <v>941</v>
      </c>
      <c r="B102" s="7" t="str">
        <f>IF(  AND(ISNUMBER(C102),OR(ISNUMBER(D102),D102="PG")),IF(IF(Capa!$B$6="B",0,Capa!$B$6)&gt;=C102,1,0),"")</f>
        <v/>
      </c>
      <c r="C102" s="6">
        <f t="shared" si="2"/>
        <v>2</v>
      </c>
      <c r="D102" s="5" t="s">
        <v>9</v>
      </c>
      <c r="E102" s="164"/>
      <c r="F102" s="26"/>
      <c r="G102" s="160"/>
      <c r="H102" s="161"/>
      <c r="I102" s="32"/>
      <c r="J102" s="157"/>
      <c r="K102" s="162"/>
      <c r="L102" s="158"/>
    </row>
    <row r="103" spans="1:12" ht="74.400000000000006" customHeight="1" x14ac:dyDescent="0.35">
      <c r="A103" s="118" t="s">
        <v>941</v>
      </c>
      <c r="B103" s="7">
        <f>IF(  AND(ISNUMBER(C103),OR(ISNUMBER(D103),D103="PG")),IF(IF(Capa!$B$6="B",0,Capa!$B$6)&gt;=C103,1,0),"")</f>
        <v>0</v>
      </c>
      <c r="C103" s="6">
        <f t="shared" si="2"/>
        <v>2</v>
      </c>
      <c r="D103" s="5">
        <v>189</v>
      </c>
      <c r="E103" s="164" t="s">
        <v>416</v>
      </c>
      <c r="F103" s="26"/>
      <c r="G103" s="160"/>
      <c r="H103" s="161"/>
      <c r="I103" s="32"/>
      <c r="J103" s="157"/>
      <c r="K103" s="162"/>
      <c r="L103" s="158"/>
    </row>
    <row r="104" spans="1:12" ht="29" x14ac:dyDescent="0.35">
      <c r="A104" s="118" t="s">
        <v>941</v>
      </c>
      <c r="B104" s="7">
        <f>IF(  AND(ISNUMBER(C104),OR(ISNUMBER(D104),D104="PG")),IF(IF(Capa!$B$6="B",0,Capa!$B$6)&gt;=C104,1,0),"")</f>
        <v>0</v>
      </c>
      <c r="C104" s="6">
        <f>IF(ISBLANK(D104),"",IF(ISERR(SEARCH(D104&amp;"\","&lt;B&gt;\&lt;1&gt;\&lt;2&gt;\&lt;3&gt;\")),IF(AND(NOT(ISBLANK(C102)),C102&lt;=3),C102,""),
IF(SEARCH(D104&amp;"\","&lt;B&gt;\&lt;1&gt;\&lt;2&gt;\&lt;3&gt;\")=1,0,IF(SEARCH(D104&amp;"\","&lt;B&gt;\&lt;1&gt;\&lt;2&gt;\&lt;3&gt;\")=5,1,IF(SEARCH(D104&amp;"\","&lt;B&gt;\&lt;1&gt;\&lt;2&gt;\&lt;3&gt;\")=9,2,IF(SEARCH(D104&amp;"\","&lt;B&gt;\&lt;1&gt;\&lt;2&gt;\&lt;3&gt;\")=13,3,""))))))</f>
        <v>2</v>
      </c>
      <c r="D104" s="5">
        <v>190</v>
      </c>
      <c r="E104" s="239" t="s">
        <v>417</v>
      </c>
      <c r="F104" s="26"/>
      <c r="G104" s="160"/>
      <c r="H104" s="161"/>
      <c r="I104" s="32"/>
      <c r="J104" s="157"/>
      <c r="K104" s="162"/>
      <c r="L104" s="158"/>
    </row>
    <row r="105" spans="1:12" ht="43.5" x14ac:dyDescent="0.35">
      <c r="A105" s="118" t="s">
        <v>941</v>
      </c>
      <c r="B105" s="7">
        <f>IF(  AND(ISNUMBER(C105),OR(ISNUMBER(D105),D105="PG")),IF(IF(Capa!$B$6="B",0,Capa!$B$6)&gt;=C105,1,0),"")</f>
        <v>0</v>
      </c>
      <c r="C105" s="6">
        <f>IF(ISBLANK(D105),"",IF(ISERR(SEARCH(D105&amp;"\","&lt;B&gt;\&lt;1&gt;\&lt;2&gt;\&lt;3&gt;\")),IF(AND(NOT(ISBLANK(C103)),C103&lt;=3),C103,""),
IF(SEARCH(D105&amp;"\","&lt;B&gt;\&lt;1&gt;\&lt;2&gt;\&lt;3&gt;\")=1,0,IF(SEARCH(D105&amp;"\","&lt;B&gt;\&lt;1&gt;\&lt;2&gt;\&lt;3&gt;\")=5,1,IF(SEARCH(D105&amp;"\","&lt;B&gt;\&lt;1&gt;\&lt;2&gt;\&lt;3&gt;\")=9,2,IF(SEARCH(D105&amp;"\","&lt;B&gt;\&lt;1&gt;\&lt;2&gt;\&lt;3&gt;\")=13,3,""))))))</f>
        <v>2</v>
      </c>
      <c r="D105" s="5">
        <v>191</v>
      </c>
      <c r="E105" s="164" t="s">
        <v>418</v>
      </c>
      <c r="F105" s="26"/>
      <c r="G105" s="160"/>
      <c r="H105" s="161"/>
      <c r="I105" s="32"/>
      <c r="J105" s="157"/>
      <c r="K105" s="162"/>
      <c r="L105" s="158"/>
    </row>
    <row r="106" spans="1:12" ht="7.25" customHeight="1" x14ac:dyDescent="0.35">
      <c r="A106" s="118" t="s">
        <v>941</v>
      </c>
      <c r="B106" s="7" t="str">
        <f>IF(  AND(ISNUMBER(C106),OR(ISNUMBER(D106),D106="PG")),IF(IF(Capa!$B$6="B",0,Capa!$B$6)&gt;=C106,1,0),"")</f>
        <v/>
      </c>
      <c r="C106" s="6">
        <f t="shared" si="2"/>
        <v>3</v>
      </c>
      <c r="D106" s="5" t="s">
        <v>11</v>
      </c>
      <c r="E106" s="164"/>
      <c r="F106" s="26"/>
      <c r="G106" s="160"/>
      <c r="H106" s="161"/>
      <c r="I106" s="32"/>
      <c r="J106" s="157"/>
      <c r="K106" s="162"/>
      <c r="L106" s="158"/>
    </row>
    <row r="107" spans="1:12" ht="43.5" x14ac:dyDescent="0.35">
      <c r="A107" s="118" t="s">
        <v>941</v>
      </c>
      <c r="B107" s="7">
        <f>IF(  AND(ISNUMBER(C107),OR(ISNUMBER(D107),D107="PG")),IF(IF(Capa!$B$6="B",0,Capa!$B$6)&gt;=C107,1,0),"")</f>
        <v>0</v>
      </c>
      <c r="C107" s="6">
        <f>IF(ISBLANK(D107),"",IF(ISERR(SEARCH(D107&amp;"\","&lt;B&gt;\&lt;1&gt;\&lt;2&gt;\&lt;3&gt;\")),IF(AND(NOT(ISBLANK(C106)),C106&lt;=3),C106,""),
IF(SEARCH(D107&amp;"\","&lt;B&gt;\&lt;1&gt;\&lt;2&gt;\&lt;3&gt;\")=1,0,IF(SEARCH(D107&amp;"\","&lt;B&gt;\&lt;1&gt;\&lt;2&gt;\&lt;3&gt;\")=5,1,IF(SEARCH(D107&amp;"\","&lt;B&gt;\&lt;1&gt;\&lt;2&gt;\&lt;3&gt;\")=9,2,IF(SEARCH(D107&amp;"\","&lt;B&gt;\&lt;1&gt;\&lt;2&gt;\&lt;3&gt;\")=13,3,""))))))</f>
        <v>3</v>
      </c>
      <c r="D107" s="5">
        <v>192</v>
      </c>
      <c r="E107" s="239" t="s">
        <v>419</v>
      </c>
      <c r="F107" s="26"/>
      <c r="G107" s="160"/>
      <c r="H107" s="161"/>
      <c r="I107" s="32"/>
      <c r="J107" s="157"/>
      <c r="K107" s="162"/>
      <c r="L107" s="158"/>
    </row>
    <row r="108" spans="1:12" ht="43.5" x14ac:dyDescent="0.35">
      <c r="A108" s="118" t="s">
        <v>941</v>
      </c>
      <c r="B108" s="7">
        <f>IF(  AND(ISNUMBER(C108),OR(ISNUMBER(D108),D108="PG")),IF(IF(Capa!$B$6="B",0,Capa!$B$6)&gt;=C108,1,0),"")</f>
        <v>0</v>
      </c>
      <c r="C108" s="6">
        <f>IF(ISBLANK(D108),"",IF(ISERR(SEARCH(D108&amp;"\","&lt;B&gt;\&lt;1&gt;\&lt;2&gt;\&lt;3&gt;\")),IF(AND(NOT(ISBLANK(C107)),C107&lt;=3),C107,""),
IF(SEARCH(D108&amp;"\","&lt;B&gt;\&lt;1&gt;\&lt;2&gt;\&lt;3&gt;\")=1,0,IF(SEARCH(D108&amp;"\","&lt;B&gt;\&lt;1&gt;\&lt;2&gt;\&lt;3&gt;\")=5,1,IF(SEARCH(D108&amp;"\","&lt;B&gt;\&lt;1&gt;\&lt;2&gt;\&lt;3&gt;\")=9,2,IF(SEARCH(D108&amp;"\","&lt;B&gt;\&lt;1&gt;\&lt;2&gt;\&lt;3&gt;\")=13,3,""))))))</f>
        <v>3</v>
      </c>
      <c r="D108" s="5">
        <v>193</v>
      </c>
      <c r="E108" s="164" t="s">
        <v>110</v>
      </c>
      <c r="F108" s="26"/>
      <c r="G108" s="160"/>
      <c r="H108" s="161"/>
      <c r="I108" s="32"/>
      <c r="J108" s="157"/>
      <c r="K108" s="162"/>
      <c r="L108" s="158"/>
    </row>
    <row r="109" spans="1:12" ht="10.25" customHeight="1" x14ac:dyDescent="0.35">
      <c r="B109" s="7" t="str">
        <f>IF(  AND(ISNUMBER(C109),OR(ISNUMBER(D109),D109="PG")),IF(IF(Capa!$B$6="B",0,Capa!$B$6)&gt;=C109,1,0),"")</f>
        <v/>
      </c>
      <c r="C109" s="98" t="str">
        <f>IF(ISBLANK(D109),"",IF(ISERR(SEARCH(D109&amp;"\","&lt;B&gt;\&lt;1&gt;\&lt;2&gt;\&lt;3&gt;\")),IF(AND(NOT(ISBLANK(C108)),C108&lt;=3),C108,""),
IF(SEARCH(D109&amp;"\","&lt;B&gt;\&lt;1&gt;\&lt;2&gt;\&lt;3&gt;\")=1,0,IF(SEARCH(D109&amp;"\","&lt;B&gt;\&lt;1&gt;\&lt;2&gt;\&lt;3&gt;\")=5,1,IF(SEARCH(D109&amp;"\","&lt;B&gt;\&lt;1&gt;\&lt;2&gt;\&lt;3&gt;\")=9,2,IF(SEARCH(D109&amp;"\","&lt;B&gt;\&lt;1&gt;\&lt;2&gt;\&lt;3&gt;\")=13,3,""))))))</f>
        <v/>
      </c>
      <c r="D109" s="23"/>
      <c r="E109" s="208"/>
      <c r="F109" s="30"/>
      <c r="G109" s="172"/>
      <c r="H109" s="157"/>
      <c r="I109" s="30"/>
      <c r="J109" s="157"/>
      <c r="K109" s="209"/>
      <c r="L109" s="158"/>
    </row>
    <row r="110" spans="1:12" x14ac:dyDescent="0.35">
      <c r="A110" s="118" t="s">
        <v>942</v>
      </c>
      <c r="B110" s="7" t="str">
        <f>IF(  AND(ISNUMBER(C110),OR(ISNUMBER(D110),D110="PG")),IF(IF(Capa!$B$6="B",0,Capa!$B$6)&gt;=C110,1,0),"")</f>
        <v/>
      </c>
      <c r="C110" s="11" t="str">
        <f t="shared" si="2"/>
        <v/>
      </c>
      <c r="D110" s="15"/>
      <c r="E110" s="182" t="s">
        <v>111</v>
      </c>
      <c r="F110" s="24"/>
      <c r="G110" s="132"/>
      <c r="H110" s="132"/>
      <c r="I110" s="24"/>
      <c r="J110" s="132"/>
      <c r="K110" s="183"/>
      <c r="L110" s="270" t="str">
        <f>IF(COUNTIFS($A$1:$A$230,"="&amp;$A110,$B$1:$B$230,"&gt;0",$D$1:$D$230,"&gt;0")&gt;0,
        (COUNTIFS($A$1:$A$230,"="&amp;$A110,$B$1:$B$230,"&gt;0",$D$1:$D$230,"&gt;0",F$1:F$230,"=S",I$1:I$230,"") +
         (COUNTIFS($A$1:$A$230,"="&amp;$A110,$B$1:$B$230,"&gt;0",$D$1:$D$230,"&gt;0",$F$1:$F$230,"=P",I$1:I$230,"")/2) +
         COUNTIFS($A$1:$A$230,"="&amp;$A110,$B$1:$B$230,"&gt;0",$D$1:$D$230,"&gt;0",I$1:I$230,"=S") +
         (COUNTIFS($A$1:$A$230,"="&amp;$A110,$B$1:$B$230,"&gt;0",$D$1:$D$230,"&gt;0",I$1:I$230,"=P")/2)
         )/COUNTIFS($A$1:$A$230,"="&amp;$A110,$B$1:$B$230,"&gt;0",$D$1:$D$230,"&gt;0"),"")</f>
        <v/>
      </c>
    </row>
    <row r="111" spans="1:12" ht="5.4" customHeight="1" x14ac:dyDescent="0.35">
      <c r="A111" s="118" t="s">
        <v>942</v>
      </c>
      <c r="B111" s="7" t="str">
        <f>IF(  AND(ISNUMBER(C111),OR(ISNUMBER(D111),D111="PG")),IF(IF(Capa!$B$6="B",0,Capa!$B$6)&gt;=C111,1,0),"")</f>
        <v/>
      </c>
      <c r="C111" s="18">
        <f t="shared" si="2"/>
        <v>0</v>
      </c>
      <c r="D111" s="19" t="s">
        <v>4</v>
      </c>
      <c r="E111" s="179"/>
      <c r="F111" s="29"/>
      <c r="G111" s="128"/>
      <c r="H111" s="157"/>
      <c r="I111" s="29"/>
      <c r="J111" s="157"/>
      <c r="K111" s="180"/>
      <c r="L111" s="163"/>
    </row>
    <row r="112" spans="1:12" ht="72" customHeight="1" x14ac:dyDescent="0.35">
      <c r="A112" s="118" t="s">
        <v>942</v>
      </c>
      <c r="B112" s="7">
        <f>IF(  AND(ISNUMBER(C112),OR(ISNUMBER(D112),D112="PG")),IF(IF(Capa!$B$6="B",0,Capa!$B$6)&gt;=C112,1,0),"")</f>
        <v>1</v>
      </c>
      <c r="C112" s="6">
        <f t="shared" si="2"/>
        <v>0</v>
      </c>
      <c r="D112" s="5" t="s">
        <v>295</v>
      </c>
      <c r="E112" s="159" t="s">
        <v>112</v>
      </c>
      <c r="F112" s="26"/>
      <c r="G112" s="160"/>
      <c r="H112" s="161"/>
      <c r="I112" s="32"/>
      <c r="J112" s="157"/>
      <c r="K112" s="162"/>
      <c r="L112" s="163"/>
    </row>
    <row r="113" spans="1:12" ht="7.75" customHeight="1" x14ac:dyDescent="0.35">
      <c r="A113" s="118" t="s">
        <v>942</v>
      </c>
      <c r="B113" s="7" t="str">
        <f>IF(  AND(ISNUMBER(C113),OR(ISNUMBER(D113),D113="PG")),IF(IF(Capa!$B$6="B",0,Capa!$B$6)&gt;=C113,1,0),"")</f>
        <v/>
      </c>
      <c r="C113" s="6">
        <f t="shared" si="2"/>
        <v>1</v>
      </c>
      <c r="D113" s="5" t="s">
        <v>6</v>
      </c>
      <c r="E113" s="171"/>
      <c r="F113" s="26"/>
      <c r="G113" s="160"/>
      <c r="H113" s="161"/>
      <c r="I113" s="32"/>
      <c r="J113" s="157"/>
      <c r="K113" s="162"/>
      <c r="L113" s="163"/>
    </row>
    <row r="114" spans="1:12" ht="52.25" customHeight="1" x14ac:dyDescent="0.35">
      <c r="A114" s="118" t="s">
        <v>942</v>
      </c>
      <c r="B114" s="7">
        <f>IF(  AND(ISNUMBER(C114),OR(ISNUMBER(D114),D114="PG")),IF(IF(Capa!$B$6="B",0,Capa!$B$6)&gt;=C114,1,0),"")</f>
        <v>0</v>
      </c>
      <c r="C114" s="6">
        <f t="shared" si="2"/>
        <v>1</v>
      </c>
      <c r="D114" s="5">
        <v>194</v>
      </c>
      <c r="E114" s="164" t="s">
        <v>420</v>
      </c>
      <c r="F114" s="26"/>
      <c r="G114" s="160"/>
      <c r="H114" s="161"/>
      <c r="I114" s="32"/>
      <c r="J114" s="157"/>
      <c r="K114" s="162"/>
      <c r="L114" s="158"/>
    </row>
    <row r="115" spans="1:12" ht="7.25" customHeight="1" x14ac:dyDescent="0.35">
      <c r="A115" s="118" t="s">
        <v>942</v>
      </c>
      <c r="B115" s="7" t="str">
        <f>IF(  AND(ISNUMBER(C115),OR(ISNUMBER(D115),D115="PG")),IF(IF(Capa!$B$6="B",0,Capa!$B$6)&gt;=C115,1,0),"")</f>
        <v/>
      </c>
      <c r="C115" s="6">
        <f t="shared" si="2"/>
        <v>2</v>
      </c>
      <c r="D115" s="5" t="s">
        <v>9</v>
      </c>
      <c r="E115" s="164"/>
      <c r="F115" s="26"/>
      <c r="G115" s="160"/>
      <c r="H115" s="161"/>
      <c r="I115" s="32"/>
      <c r="J115" s="157"/>
      <c r="K115" s="162"/>
      <c r="L115" s="158"/>
    </row>
    <row r="116" spans="1:12" ht="58" x14ac:dyDescent="0.35">
      <c r="A116" s="118" t="s">
        <v>942</v>
      </c>
      <c r="B116" s="7">
        <f>IF(  AND(ISNUMBER(C116),OR(ISNUMBER(D116),D116="PG")),IF(IF(Capa!$B$6="B",0,Capa!$B$6)&gt;=C116,1,0),"")</f>
        <v>0</v>
      </c>
      <c r="C116" s="6">
        <f t="shared" si="2"/>
        <v>2</v>
      </c>
      <c r="D116" s="5">
        <v>195</v>
      </c>
      <c r="E116" s="164" t="s">
        <v>636</v>
      </c>
      <c r="F116" s="26"/>
      <c r="G116" s="160"/>
      <c r="H116" s="161"/>
      <c r="I116" s="32"/>
      <c r="J116" s="157"/>
      <c r="K116" s="162"/>
      <c r="L116" s="158"/>
    </row>
    <row r="117" spans="1:12" ht="5.4" customHeight="1" x14ac:dyDescent="0.35">
      <c r="A117" s="118" t="s">
        <v>942</v>
      </c>
      <c r="B117" s="7" t="str">
        <f>IF(  AND(ISNUMBER(C117),OR(ISNUMBER(D117),D117="PG")),IF(IF(Capa!$B$6="B",0,Capa!$B$6)&gt;=C117,1,0),"")</f>
        <v/>
      </c>
      <c r="C117" s="6">
        <f t="shared" si="2"/>
        <v>3</v>
      </c>
      <c r="D117" s="5" t="s">
        <v>11</v>
      </c>
      <c r="E117" s="164"/>
      <c r="F117" s="26"/>
      <c r="G117" s="160"/>
      <c r="H117" s="161"/>
      <c r="I117" s="32"/>
      <c r="J117" s="157"/>
      <c r="K117" s="162"/>
      <c r="L117" s="158"/>
    </row>
    <row r="118" spans="1:12" ht="72.650000000000006" customHeight="1" x14ac:dyDescent="0.35">
      <c r="A118" s="118" t="s">
        <v>942</v>
      </c>
      <c r="B118" s="7">
        <f>IF(  AND(ISNUMBER(C118),OR(ISNUMBER(D118),D118="PG")),IF(IF(Capa!$B$6="B",0,Capa!$B$6)&gt;=C118,1,0),"")</f>
        <v>0</v>
      </c>
      <c r="C118" s="6">
        <f t="shared" si="2"/>
        <v>3</v>
      </c>
      <c r="D118" s="5">
        <v>196</v>
      </c>
      <c r="E118" s="164" t="s">
        <v>113</v>
      </c>
      <c r="F118" s="26"/>
      <c r="G118" s="160"/>
      <c r="H118" s="161"/>
      <c r="I118" s="32"/>
      <c r="J118" s="157"/>
      <c r="K118" s="162"/>
      <c r="L118" s="158"/>
    </row>
    <row r="119" spans="1:12" ht="72.5" x14ac:dyDescent="0.35">
      <c r="A119" s="118" t="s">
        <v>942</v>
      </c>
      <c r="B119" s="7">
        <f>IF(  AND(ISNUMBER(C119),OR(ISNUMBER(D119),D119="PG")),IF(IF(Capa!$B$6="B",0,Capa!$B$6)&gt;=C119,1,0),"")</f>
        <v>0</v>
      </c>
      <c r="C119" s="6">
        <f t="shared" si="2"/>
        <v>3</v>
      </c>
      <c r="D119" s="5">
        <v>197</v>
      </c>
      <c r="E119" s="164" t="s">
        <v>114</v>
      </c>
      <c r="F119" s="26"/>
      <c r="G119" s="160"/>
      <c r="H119" s="161"/>
      <c r="I119" s="32"/>
      <c r="J119" s="157"/>
      <c r="K119" s="162"/>
      <c r="L119" s="158"/>
    </row>
    <row r="120" spans="1:12" ht="58" x14ac:dyDescent="0.35">
      <c r="A120" s="118" t="s">
        <v>942</v>
      </c>
      <c r="B120" s="7">
        <f>IF(  AND(ISNUMBER(C120),OR(ISNUMBER(D120),D120="PG")),IF(IF(Capa!$B$6="B",0,Capa!$B$6)&gt;=C120,1,0),"")</f>
        <v>0</v>
      </c>
      <c r="C120" s="6">
        <f t="shared" si="2"/>
        <v>3</v>
      </c>
      <c r="D120" s="5">
        <v>198</v>
      </c>
      <c r="E120" s="164" t="s">
        <v>115</v>
      </c>
      <c r="F120" s="26"/>
      <c r="G120" s="160"/>
      <c r="H120" s="161"/>
      <c r="I120" s="32"/>
      <c r="J120" s="157"/>
      <c r="K120" s="162"/>
      <c r="L120" s="158"/>
    </row>
    <row r="121" spans="1:12" ht="7.25" customHeight="1" x14ac:dyDescent="0.35">
      <c r="B121" s="7" t="str">
        <f>IF(  AND(ISNUMBER(C121),OR(ISNUMBER(D121),D121="PG")),IF(IF(Capa!$B$6="B",0,Capa!$B$6)&gt;=C121,1,0),"")</f>
        <v/>
      </c>
      <c r="C121" s="98" t="str">
        <f t="shared" si="2"/>
        <v/>
      </c>
      <c r="D121" s="23"/>
      <c r="E121" s="208"/>
      <c r="F121" s="30"/>
      <c r="G121" s="172"/>
      <c r="H121" s="157"/>
      <c r="I121" s="30"/>
      <c r="J121" s="157"/>
      <c r="K121" s="209"/>
      <c r="L121" s="158"/>
    </row>
    <row r="122" spans="1:12" x14ac:dyDescent="0.35">
      <c r="A122" s="118" t="s">
        <v>943</v>
      </c>
      <c r="B122" s="7" t="str">
        <f>IF(  AND(ISNUMBER(C122),OR(ISNUMBER(D122),D122="PG")),IF(IF(Capa!$B$6="B",0,Capa!$B$6)&gt;=C122,1,0),"")</f>
        <v/>
      </c>
      <c r="C122" s="11" t="str">
        <f t="shared" si="2"/>
        <v/>
      </c>
      <c r="D122" s="15"/>
      <c r="E122" s="182" t="s">
        <v>944</v>
      </c>
      <c r="F122" s="24"/>
      <c r="G122" s="132"/>
      <c r="H122" s="132"/>
      <c r="I122" s="24"/>
      <c r="J122" s="132"/>
      <c r="K122" s="183"/>
      <c r="L122" s="270" t="str">
        <f>IF(COUNTIFS($A$1:$A$230,"="&amp;$A122,$B$1:$B$230,"&gt;0",$D$1:$D$230,"&gt;0")&gt;0,
        (COUNTIFS($A$1:$A$230,"="&amp;$A122,$B$1:$B$230,"&gt;0",$D$1:$D$230,"&gt;0",F$1:F$230,"=S",I$1:I$230,"") +
         (COUNTIFS($A$1:$A$230,"="&amp;$A122,$B$1:$B$230,"&gt;0",$D$1:$D$230,"&gt;0",$F$1:$F$230,"=P",I$1:I$230,"")/2) +
         COUNTIFS($A$1:$A$230,"="&amp;$A122,$B$1:$B$230,"&gt;0",$D$1:$D$230,"&gt;0",I$1:I$230,"=S") +
         (COUNTIFS($A$1:$A$230,"="&amp;$A122,$B$1:$B$230,"&gt;0",$D$1:$D$230,"&gt;0",I$1:I$230,"=P")/2)
         )/COUNTIFS($A$1:$A$230,"="&amp;$A122,$B$1:$B$230,"&gt;0",$D$1:$D$230,"&gt;0"),"")</f>
        <v/>
      </c>
    </row>
    <row r="123" spans="1:12" ht="4.75" customHeight="1" x14ac:dyDescent="0.35">
      <c r="A123" s="118" t="s">
        <v>943</v>
      </c>
      <c r="B123" s="7" t="str">
        <f>IF(  AND(ISNUMBER(C123),OR(ISNUMBER(D123),D123="PG")),IF(IF(Capa!$B$6="B",0,Capa!$B$6)&gt;=C123,1,0),"")</f>
        <v/>
      </c>
      <c r="C123" s="18">
        <f t="shared" si="2"/>
        <v>1</v>
      </c>
      <c r="D123" s="19" t="s">
        <v>6</v>
      </c>
      <c r="E123" s="179"/>
      <c r="F123" s="29"/>
      <c r="G123" s="128"/>
      <c r="H123" s="157"/>
      <c r="I123" s="29"/>
      <c r="J123" s="157"/>
      <c r="K123" s="180"/>
      <c r="L123" s="163"/>
    </row>
    <row r="124" spans="1:12" ht="52" x14ac:dyDescent="0.35">
      <c r="A124" s="118" t="s">
        <v>943</v>
      </c>
      <c r="B124" s="7">
        <f>IF(  AND(ISNUMBER(C124),OR(ISNUMBER(D124),D124="PG")),IF(IF(Capa!$B$6="B",0,Capa!$B$6)&gt;=C124,1,0),"")</f>
        <v>0</v>
      </c>
      <c r="C124" s="6">
        <f t="shared" si="2"/>
        <v>1</v>
      </c>
      <c r="D124" s="5" t="s">
        <v>295</v>
      </c>
      <c r="E124" s="159" t="s">
        <v>116</v>
      </c>
      <c r="F124" s="26"/>
      <c r="G124" s="160"/>
      <c r="H124" s="161"/>
      <c r="I124" s="32"/>
      <c r="J124" s="157"/>
      <c r="K124" s="162"/>
      <c r="L124" s="163"/>
    </row>
    <row r="125" spans="1:12" ht="29" x14ac:dyDescent="0.35">
      <c r="A125" s="118" t="s">
        <v>943</v>
      </c>
      <c r="B125" s="7">
        <f>IF(  AND(ISNUMBER(C125),OR(ISNUMBER(D125),D125="PG")),IF(IF(Capa!$B$6="B",0,Capa!$B$6)&gt;=C125,1,0),"")</f>
        <v>0</v>
      </c>
      <c r="C125" s="6">
        <f t="shared" si="2"/>
        <v>1</v>
      </c>
      <c r="D125" s="5">
        <v>199</v>
      </c>
      <c r="E125" s="164" t="s">
        <v>117</v>
      </c>
      <c r="F125" s="26"/>
      <c r="G125" s="160"/>
      <c r="H125" s="161"/>
      <c r="I125" s="32"/>
      <c r="J125" s="157"/>
      <c r="K125" s="162"/>
      <c r="L125" s="158"/>
    </row>
    <row r="126" spans="1:12" ht="5.4" customHeight="1" x14ac:dyDescent="0.35">
      <c r="A126" s="118" t="s">
        <v>943</v>
      </c>
      <c r="B126" s="7" t="str">
        <f>IF(  AND(ISNUMBER(C126),OR(ISNUMBER(D126),D126="PG")),IF(IF(Capa!$B$6="B",0,Capa!$B$6)&gt;=C126,1,0),"")</f>
        <v/>
      </c>
      <c r="C126" s="6">
        <f t="shared" si="2"/>
        <v>2</v>
      </c>
      <c r="D126" s="5" t="s">
        <v>9</v>
      </c>
      <c r="E126" s="164"/>
      <c r="F126" s="26"/>
      <c r="G126" s="160"/>
      <c r="H126" s="161"/>
      <c r="I126" s="32"/>
      <c r="J126" s="157"/>
      <c r="K126" s="162"/>
      <c r="L126" s="158"/>
    </row>
    <row r="127" spans="1:12" ht="58" x14ac:dyDescent="0.35">
      <c r="A127" s="118" t="s">
        <v>943</v>
      </c>
      <c r="B127" s="7">
        <f>IF(  AND(ISNUMBER(C127),OR(ISNUMBER(D127),D127="PG")),IF(IF(Capa!$B$6="B",0,Capa!$B$6)&gt;=C127,1,0),"")</f>
        <v>0</v>
      </c>
      <c r="C127" s="6">
        <f t="shared" si="2"/>
        <v>2</v>
      </c>
      <c r="D127" s="5">
        <v>200</v>
      </c>
      <c r="E127" s="164" t="s">
        <v>118</v>
      </c>
      <c r="F127" s="26"/>
      <c r="G127" s="160"/>
      <c r="H127" s="161"/>
      <c r="I127" s="32"/>
      <c r="J127" s="157"/>
      <c r="K127" s="162"/>
      <c r="L127" s="158"/>
    </row>
    <row r="128" spans="1:12" ht="5.4" customHeight="1" x14ac:dyDescent="0.35">
      <c r="A128" s="118" t="s">
        <v>943</v>
      </c>
      <c r="B128" s="7" t="str">
        <f>IF(  AND(ISNUMBER(C128),OR(ISNUMBER(D128),D128="PG")),IF(IF(Capa!$B$6="B",0,Capa!$B$6)&gt;=C128,1,0),"")</f>
        <v/>
      </c>
      <c r="C128" s="6">
        <f t="shared" si="2"/>
        <v>3</v>
      </c>
      <c r="D128" s="5" t="s">
        <v>11</v>
      </c>
      <c r="E128" s="164"/>
      <c r="F128" s="26"/>
      <c r="G128" s="160"/>
      <c r="H128" s="161"/>
      <c r="I128" s="32"/>
      <c r="J128" s="157"/>
      <c r="K128" s="162"/>
      <c r="L128" s="158"/>
    </row>
    <row r="129" spans="1:12" ht="29" x14ac:dyDescent="0.35">
      <c r="A129" s="118" t="s">
        <v>943</v>
      </c>
      <c r="B129" s="7">
        <f>IF(  AND(ISNUMBER(C129),OR(ISNUMBER(D129),D129="PG")),IF(IF(Capa!$B$6="B",0,Capa!$B$6)&gt;=C129,1,0),"")</f>
        <v>0</v>
      </c>
      <c r="C129" s="6">
        <f t="shared" si="2"/>
        <v>3</v>
      </c>
      <c r="D129" s="5">
        <v>201</v>
      </c>
      <c r="E129" s="164" t="s">
        <v>119</v>
      </c>
      <c r="F129" s="26"/>
      <c r="G129" s="160"/>
      <c r="H129" s="161"/>
      <c r="I129" s="32"/>
      <c r="J129" s="157"/>
      <c r="K129" s="162"/>
      <c r="L129" s="158"/>
    </row>
    <row r="130" spans="1:12" x14ac:dyDescent="0.35">
      <c r="B130" s="7" t="str">
        <f>IF(  AND(ISNUMBER(C130),OR(ISNUMBER(D130),D130="PG")),IF(IF(Capa!$B$6="B",0,Capa!$B$6)&gt;=C130,1,0),"")</f>
        <v/>
      </c>
      <c r="C130" s="10" t="str">
        <f t="shared" si="2"/>
        <v/>
      </c>
      <c r="D130" s="2"/>
      <c r="E130" s="216"/>
      <c r="F130" s="26"/>
      <c r="G130" s="155"/>
      <c r="H130" s="217"/>
      <c r="I130" s="40"/>
      <c r="J130" s="188"/>
      <c r="K130" s="155"/>
      <c r="L130" s="190"/>
    </row>
    <row r="131" spans="1:12" s="125" customFormat="1" x14ac:dyDescent="0.35">
      <c r="A131" s="191"/>
      <c r="B131" s="191"/>
      <c r="C131" s="61"/>
      <c r="D131" s="192"/>
      <c r="E131" s="193"/>
      <c r="F131" s="62"/>
      <c r="G131" s="194"/>
      <c r="H131" s="194"/>
      <c r="I131" s="62"/>
      <c r="J131" s="194"/>
      <c r="K131" s="195"/>
      <c r="L131" s="194"/>
    </row>
    <row r="132" spans="1:12" s="125" customFormat="1" x14ac:dyDescent="0.35">
      <c r="A132" s="191"/>
      <c r="B132" s="191"/>
      <c r="C132" s="61"/>
      <c r="D132" s="192"/>
      <c r="E132" s="193"/>
      <c r="F132" s="62"/>
      <c r="G132" s="194"/>
      <c r="H132" s="194"/>
      <c r="I132" s="62"/>
      <c r="J132" s="194"/>
      <c r="K132" s="195"/>
      <c r="L132" s="194"/>
    </row>
    <row r="133" spans="1:12" s="125" customFormat="1" x14ac:dyDescent="0.35">
      <c r="A133" s="191"/>
      <c r="B133" s="191"/>
      <c r="C133" s="61"/>
      <c r="D133" s="192"/>
      <c r="E133" s="193"/>
      <c r="F133" s="62"/>
      <c r="G133" s="194"/>
      <c r="H133" s="194"/>
      <c r="I133" s="62"/>
      <c r="J133" s="194"/>
      <c r="K133" s="195"/>
      <c r="L133" s="194"/>
    </row>
    <row r="134" spans="1:12" s="125" customFormat="1" x14ac:dyDescent="0.35">
      <c r="A134" s="191"/>
      <c r="B134" s="191"/>
      <c r="C134" s="61"/>
      <c r="D134" s="192"/>
      <c r="E134" s="193"/>
      <c r="F134" s="62"/>
      <c r="G134" s="194"/>
      <c r="H134" s="194"/>
      <c r="I134" s="62"/>
      <c r="J134" s="194"/>
      <c r="K134" s="195"/>
      <c r="L134" s="194"/>
    </row>
    <row r="135" spans="1:12" s="125" customFormat="1" x14ac:dyDescent="0.35">
      <c r="A135" s="191"/>
      <c r="B135" s="191"/>
      <c r="C135" s="61"/>
      <c r="D135" s="192"/>
      <c r="E135" s="193"/>
      <c r="F135" s="62"/>
      <c r="G135" s="194"/>
      <c r="H135" s="194"/>
      <c r="I135" s="62"/>
      <c r="J135" s="194"/>
      <c r="K135" s="195"/>
      <c r="L135" s="194"/>
    </row>
    <row r="136" spans="1:12" s="125" customFormat="1" x14ac:dyDescent="0.35">
      <c r="A136" s="191"/>
      <c r="B136" s="191"/>
      <c r="C136" s="61"/>
      <c r="D136" s="192"/>
      <c r="E136" s="193"/>
      <c r="F136" s="62"/>
      <c r="G136" s="194"/>
      <c r="H136" s="194"/>
      <c r="I136" s="62"/>
      <c r="J136" s="194"/>
      <c r="K136" s="195"/>
      <c r="L136" s="194"/>
    </row>
    <row r="137" spans="1:12" s="125" customFormat="1" x14ac:dyDescent="0.35">
      <c r="A137" s="191"/>
      <c r="B137" s="191"/>
      <c r="C137" s="61"/>
      <c r="D137" s="192"/>
      <c r="E137" s="193"/>
      <c r="F137" s="62"/>
      <c r="G137" s="194"/>
      <c r="H137" s="194"/>
      <c r="I137" s="62"/>
      <c r="J137" s="194"/>
      <c r="K137" s="195"/>
      <c r="L137" s="194"/>
    </row>
    <row r="138" spans="1:12" s="125" customFormat="1" x14ac:dyDescent="0.35">
      <c r="A138" s="191"/>
      <c r="B138" s="191"/>
      <c r="C138" s="61"/>
      <c r="D138" s="192"/>
      <c r="E138" s="193"/>
      <c r="F138" s="62"/>
      <c r="G138" s="194"/>
      <c r="H138" s="194"/>
      <c r="I138" s="62"/>
      <c r="J138" s="194"/>
      <c r="K138" s="195"/>
      <c r="L138" s="194"/>
    </row>
    <row r="139" spans="1:12" s="125" customFormat="1" x14ac:dyDescent="0.35">
      <c r="A139" s="191"/>
      <c r="B139" s="191"/>
      <c r="C139" s="61"/>
      <c r="D139" s="192"/>
      <c r="E139" s="193"/>
      <c r="F139" s="62"/>
      <c r="G139" s="194"/>
      <c r="H139" s="194"/>
      <c r="I139" s="62"/>
      <c r="J139" s="194"/>
      <c r="K139" s="195"/>
      <c r="L139" s="194"/>
    </row>
    <row r="140" spans="1:12" s="125" customFormat="1" x14ac:dyDescent="0.35">
      <c r="A140" s="191"/>
      <c r="B140" s="191"/>
      <c r="C140" s="61"/>
      <c r="D140" s="192"/>
      <c r="E140" s="193"/>
      <c r="F140" s="62"/>
      <c r="G140" s="194"/>
      <c r="H140" s="194"/>
      <c r="I140" s="62"/>
      <c r="J140" s="194"/>
      <c r="K140" s="195"/>
      <c r="L140" s="194"/>
    </row>
    <row r="141" spans="1:12" s="125" customFormat="1" x14ac:dyDescent="0.35">
      <c r="A141" s="191"/>
      <c r="B141" s="191"/>
      <c r="C141" s="61"/>
      <c r="D141" s="192"/>
      <c r="E141" s="193"/>
      <c r="F141" s="62"/>
      <c r="G141" s="194"/>
      <c r="H141" s="194"/>
      <c r="I141" s="62"/>
      <c r="J141" s="194"/>
      <c r="K141" s="195"/>
      <c r="L141" s="194"/>
    </row>
    <row r="142" spans="1:12" s="125" customFormat="1" x14ac:dyDescent="0.35">
      <c r="A142" s="191"/>
      <c r="B142" s="191"/>
      <c r="C142" s="61"/>
      <c r="D142" s="192"/>
      <c r="E142" s="193"/>
      <c r="F142" s="62"/>
      <c r="G142" s="194"/>
      <c r="H142" s="194"/>
      <c r="I142" s="62"/>
      <c r="J142" s="194"/>
      <c r="K142" s="195"/>
      <c r="L142" s="194"/>
    </row>
    <row r="143" spans="1:12" s="125" customFormat="1" x14ac:dyDescent="0.35">
      <c r="A143" s="191"/>
      <c r="B143" s="191"/>
      <c r="C143" s="61"/>
      <c r="D143" s="192"/>
      <c r="E143" s="193"/>
      <c r="F143" s="62"/>
      <c r="G143" s="194"/>
      <c r="H143" s="194"/>
      <c r="I143" s="62"/>
      <c r="J143" s="194"/>
      <c r="K143" s="195"/>
      <c r="L143" s="194"/>
    </row>
    <row r="144" spans="1:12" s="125" customFormat="1" x14ac:dyDescent="0.35">
      <c r="A144" s="191"/>
      <c r="B144" s="191"/>
      <c r="C144" s="61"/>
      <c r="D144" s="192"/>
      <c r="E144" s="193"/>
      <c r="F144" s="62"/>
      <c r="G144" s="194"/>
      <c r="H144" s="194"/>
      <c r="I144" s="62"/>
      <c r="J144" s="194"/>
      <c r="K144" s="195"/>
      <c r="L144" s="194"/>
    </row>
    <row r="145" spans="1:12" s="125" customFormat="1" x14ac:dyDescent="0.35">
      <c r="A145" s="191"/>
      <c r="B145" s="191"/>
      <c r="C145" s="61"/>
      <c r="D145" s="192"/>
      <c r="E145" s="193"/>
      <c r="F145" s="62"/>
      <c r="G145" s="194"/>
      <c r="H145" s="194"/>
      <c r="I145" s="62"/>
      <c r="J145" s="194"/>
      <c r="K145" s="195"/>
      <c r="L145" s="194"/>
    </row>
    <row r="146" spans="1:12" s="125" customFormat="1" x14ac:dyDescent="0.35">
      <c r="A146" s="191"/>
      <c r="B146" s="191"/>
      <c r="C146" s="61"/>
      <c r="D146" s="192"/>
      <c r="E146" s="193"/>
      <c r="F146" s="62"/>
      <c r="G146" s="194"/>
      <c r="H146" s="194"/>
      <c r="I146" s="62"/>
      <c r="J146" s="194"/>
      <c r="K146" s="195"/>
      <c r="L146" s="194"/>
    </row>
    <row r="147" spans="1:12" s="125" customFormat="1" x14ac:dyDescent="0.35">
      <c r="A147" s="191"/>
      <c r="B147" s="191"/>
      <c r="C147" s="61"/>
      <c r="D147" s="192"/>
      <c r="E147" s="193"/>
      <c r="F147" s="62"/>
      <c r="G147" s="194"/>
      <c r="H147" s="194"/>
      <c r="I147" s="62"/>
      <c r="J147" s="194"/>
      <c r="K147" s="195"/>
      <c r="L147" s="194"/>
    </row>
    <row r="148" spans="1:12" s="125" customFormat="1" x14ac:dyDescent="0.35">
      <c r="A148" s="191"/>
      <c r="B148" s="191"/>
      <c r="C148" s="61"/>
      <c r="D148" s="192"/>
      <c r="E148" s="193"/>
      <c r="F148" s="62"/>
      <c r="G148" s="194"/>
      <c r="H148" s="194"/>
      <c r="I148" s="62"/>
      <c r="J148" s="194"/>
      <c r="K148" s="195"/>
      <c r="L148" s="194"/>
    </row>
    <row r="149" spans="1:12" s="125" customFormat="1" x14ac:dyDescent="0.35">
      <c r="A149" s="191"/>
      <c r="B149" s="191"/>
      <c r="C149" s="61"/>
      <c r="D149" s="192"/>
      <c r="E149" s="193"/>
      <c r="F149" s="62"/>
      <c r="G149" s="194"/>
      <c r="H149" s="194"/>
      <c r="I149" s="62"/>
      <c r="J149" s="194"/>
      <c r="K149" s="195"/>
      <c r="L149" s="194"/>
    </row>
    <row r="150" spans="1:12" s="125" customFormat="1" x14ac:dyDescent="0.35">
      <c r="A150" s="191"/>
      <c r="B150" s="191"/>
      <c r="C150" s="61"/>
      <c r="D150" s="192"/>
      <c r="E150" s="193"/>
      <c r="F150" s="62"/>
      <c r="G150" s="194"/>
      <c r="H150" s="194"/>
      <c r="I150" s="62"/>
      <c r="J150" s="194"/>
      <c r="K150" s="195"/>
      <c r="L150" s="194"/>
    </row>
    <row r="151" spans="1:12" s="125" customFormat="1" x14ac:dyDescent="0.35">
      <c r="A151" s="191"/>
      <c r="B151" s="191"/>
      <c r="C151" s="61"/>
      <c r="D151" s="192"/>
      <c r="E151" s="193"/>
      <c r="F151" s="62"/>
      <c r="G151" s="194"/>
      <c r="H151" s="194"/>
      <c r="I151" s="62"/>
      <c r="J151" s="194"/>
      <c r="K151" s="195"/>
      <c r="L151" s="194"/>
    </row>
    <row r="152" spans="1:12" s="125" customFormat="1" x14ac:dyDescent="0.35">
      <c r="A152" s="191"/>
      <c r="B152" s="191"/>
      <c r="C152" s="61"/>
      <c r="D152" s="192"/>
      <c r="E152" s="193"/>
      <c r="F152" s="62"/>
      <c r="G152" s="194"/>
      <c r="H152" s="194"/>
      <c r="I152" s="62"/>
      <c r="J152" s="194"/>
      <c r="K152" s="195"/>
      <c r="L152" s="194"/>
    </row>
    <row r="153" spans="1:12" s="125" customFormat="1" x14ac:dyDescent="0.35">
      <c r="A153" s="191"/>
      <c r="B153" s="191"/>
      <c r="C153" s="61"/>
      <c r="D153" s="192"/>
      <c r="E153" s="193"/>
      <c r="F153" s="62"/>
      <c r="G153" s="194"/>
      <c r="H153" s="194"/>
      <c r="I153" s="62"/>
      <c r="J153" s="194"/>
      <c r="K153" s="195"/>
      <c r="L153" s="194"/>
    </row>
    <row r="154" spans="1:12" s="125" customFormat="1" x14ac:dyDescent="0.35">
      <c r="A154" s="191"/>
      <c r="B154" s="191"/>
      <c r="C154" s="61"/>
      <c r="D154" s="192"/>
      <c r="E154" s="193"/>
      <c r="F154" s="62"/>
      <c r="G154" s="194"/>
      <c r="H154" s="194"/>
      <c r="I154" s="62"/>
      <c r="J154" s="194"/>
      <c r="K154" s="195"/>
      <c r="L154" s="194"/>
    </row>
    <row r="155" spans="1:12" s="125" customFormat="1" x14ac:dyDescent="0.35">
      <c r="A155" s="191"/>
      <c r="B155" s="191"/>
      <c r="C155" s="61"/>
      <c r="D155" s="192"/>
      <c r="E155" s="193"/>
      <c r="F155" s="62"/>
      <c r="G155" s="194"/>
      <c r="H155" s="194"/>
      <c r="I155" s="62"/>
      <c r="J155" s="194"/>
      <c r="K155" s="195"/>
      <c r="L155" s="194"/>
    </row>
    <row r="156" spans="1:12" s="125" customFormat="1" x14ac:dyDescent="0.35">
      <c r="A156" s="191"/>
      <c r="B156" s="191"/>
      <c r="C156" s="61"/>
      <c r="D156" s="192"/>
      <c r="E156" s="193"/>
      <c r="F156" s="62"/>
      <c r="G156" s="194"/>
      <c r="H156" s="194"/>
      <c r="I156" s="62"/>
      <c r="J156" s="194"/>
      <c r="K156" s="195"/>
      <c r="L156" s="194"/>
    </row>
    <row r="157" spans="1:12" s="125" customFormat="1" x14ac:dyDescent="0.35">
      <c r="A157" s="191"/>
      <c r="B157" s="191"/>
      <c r="C157" s="61"/>
      <c r="D157" s="192"/>
      <c r="E157" s="193"/>
      <c r="F157" s="62"/>
      <c r="G157" s="194"/>
      <c r="H157" s="194"/>
      <c r="I157" s="62"/>
      <c r="J157" s="194"/>
      <c r="K157" s="195"/>
      <c r="L157" s="194"/>
    </row>
    <row r="158" spans="1:12" s="125" customFormat="1" x14ac:dyDescent="0.35">
      <c r="A158" s="191"/>
      <c r="B158" s="191"/>
      <c r="C158" s="61"/>
      <c r="D158" s="192"/>
      <c r="E158" s="193"/>
      <c r="F158" s="62"/>
      <c r="G158" s="194"/>
      <c r="H158" s="194"/>
      <c r="I158" s="62"/>
      <c r="J158" s="194"/>
      <c r="K158" s="195"/>
      <c r="L158" s="194"/>
    </row>
    <row r="159" spans="1:12" s="125" customFormat="1" x14ac:dyDescent="0.35">
      <c r="A159" s="191"/>
      <c r="B159" s="191"/>
      <c r="C159" s="61"/>
      <c r="D159" s="192"/>
      <c r="E159" s="193"/>
      <c r="F159" s="62"/>
      <c r="G159" s="194"/>
      <c r="H159" s="194"/>
      <c r="I159" s="62"/>
      <c r="J159" s="194"/>
      <c r="K159" s="195"/>
      <c r="L159" s="194"/>
    </row>
    <row r="160" spans="1:12" s="125" customFormat="1" x14ac:dyDescent="0.35">
      <c r="A160" s="191"/>
      <c r="B160" s="191"/>
      <c r="C160" s="61"/>
      <c r="D160" s="192"/>
      <c r="E160" s="193"/>
      <c r="F160" s="62"/>
      <c r="G160" s="194"/>
      <c r="H160" s="194"/>
      <c r="I160" s="62"/>
      <c r="J160" s="194"/>
      <c r="K160" s="195"/>
      <c r="L160" s="194"/>
    </row>
    <row r="161" spans="1:12" s="125" customFormat="1" x14ac:dyDescent="0.35">
      <c r="A161" s="191"/>
      <c r="B161" s="191"/>
      <c r="C161" s="61"/>
      <c r="D161" s="192"/>
      <c r="E161" s="193"/>
      <c r="F161" s="62"/>
      <c r="G161" s="194"/>
      <c r="H161" s="194"/>
      <c r="I161" s="62"/>
      <c r="J161" s="194"/>
      <c r="K161" s="195"/>
      <c r="L161" s="194"/>
    </row>
    <row r="162" spans="1:12" s="125" customFormat="1" x14ac:dyDescent="0.35">
      <c r="A162" s="191"/>
      <c r="B162" s="191"/>
      <c r="C162" s="61"/>
      <c r="D162" s="192"/>
      <c r="E162" s="193"/>
      <c r="F162" s="62"/>
      <c r="G162" s="194"/>
      <c r="H162" s="194"/>
      <c r="I162" s="62"/>
      <c r="J162" s="194"/>
      <c r="K162" s="195"/>
      <c r="L162" s="194"/>
    </row>
    <row r="163" spans="1:12" s="125" customFormat="1" x14ac:dyDescent="0.35">
      <c r="A163" s="191"/>
      <c r="B163" s="191"/>
      <c r="C163" s="61"/>
      <c r="D163" s="192"/>
      <c r="E163" s="193"/>
      <c r="F163" s="62"/>
      <c r="G163" s="194"/>
      <c r="H163" s="194"/>
      <c r="I163" s="62"/>
      <c r="J163" s="194"/>
      <c r="K163" s="195"/>
      <c r="L163" s="194"/>
    </row>
    <row r="164" spans="1:12" s="125" customFormat="1" x14ac:dyDescent="0.35">
      <c r="A164" s="191"/>
      <c r="B164" s="191"/>
      <c r="C164" s="61"/>
      <c r="D164" s="192"/>
      <c r="E164" s="193"/>
      <c r="F164" s="62"/>
      <c r="G164" s="194"/>
      <c r="H164" s="194"/>
      <c r="I164" s="62"/>
      <c r="J164" s="194"/>
      <c r="K164" s="195"/>
      <c r="L164" s="194"/>
    </row>
    <row r="165" spans="1:12" s="125" customFormat="1" x14ac:dyDescent="0.35">
      <c r="A165" s="191"/>
      <c r="B165" s="191"/>
      <c r="C165" s="61"/>
      <c r="D165" s="192"/>
      <c r="E165" s="193"/>
      <c r="F165" s="62"/>
      <c r="G165" s="194"/>
      <c r="H165" s="194"/>
      <c r="I165" s="62"/>
      <c r="J165" s="194"/>
      <c r="K165" s="195"/>
      <c r="L165" s="194"/>
    </row>
    <row r="166" spans="1:12" s="125" customFormat="1" x14ac:dyDescent="0.35">
      <c r="A166" s="191"/>
      <c r="B166" s="191"/>
      <c r="C166" s="61"/>
      <c r="D166" s="192"/>
      <c r="E166" s="193"/>
      <c r="F166" s="62"/>
      <c r="G166" s="194"/>
      <c r="H166" s="194"/>
      <c r="I166" s="62"/>
      <c r="J166" s="194"/>
      <c r="K166" s="195"/>
      <c r="L166" s="194"/>
    </row>
    <row r="167" spans="1:12" s="125" customFormat="1" x14ac:dyDescent="0.35">
      <c r="A167" s="191"/>
      <c r="B167" s="191"/>
      <c r="C167" s="61"/>
      <c r="D167" s="192"/>
      <c r="E167" s="193"/>
      <c r="F167" s="62"/>
      <c r="G167" s="194"/>
      <c r="H167" s="194"/>
      <c r="I167" s="62"/>
      <c r="J167" s="194"/>
      <c r="K167" s="195"/>
      <c r="L167" s="194"/>
    </row>
    <row r="168" spans="1:12" s="125" customFormat="1" x14ac:dyDescent="0.35">
      <c r="A168" s="191"/>
      <c r="B168" s="191"/>
      <c r="C168" s="61"/>
      <c r="D168" s="192"/>
      <c r="E168" s="193"/>
      <c r="F168" s="62"/>
      <c r="G168" s="194"/>
      <c r="H168" s="194"/>
      <c r="I168" s="62"/>
      <c r="J168" s="194"/>
      <c r="K168" s="195"/>
      <c r="L168" s="194"/>
    </row>
    <row r="169" spans="1:12" s="125" customFormat="1" x14ac:dyDescent="0.35">
      <c r="A169" s="191"/>
      <c r="B169" s="191"/>
      <c r="C169" s="61"/>
      <c r="D169" s="192"/>
      <c r="E169" s="193"/>
      <c r="F169" s="62"/>
      <c r="G169" s="194"/>
      <c r="H169" s="194"/>
      <c r="I169" s="62"/>
      <c r="J169" s="194"/>
      <c r="K169" s="195"/>
      <c r="L169" s="194"/>
    </row>
    <row r="170" spans="1:12" s="125" customFormat="1" x14ac:dyDescent="0.35">
      <c r="A170" s="191"/>
      <c r="B170" s="191"/>
      <c r="C170" s="61"/>
      <c r="D170" s="192"/>
      <c r="E170" s="193"/>
      <c r="F170" s="62"/>
      <c r="G170" s="194"/>
      <c r="H170" s="194"/>
      <c r="I170" s="62"/>
      <c r="J170" s="194"/>
      <c r="K170" s="195"/>
      <c r="L170" s="194"/>
    </row>
    <row r="171" spans="1:12" s="125" customFormat="1" x14ac:dyDescent="0.35">
      <c r="A171" s="191"/>
      <c r="B171" s="191"/>
      <c r="C171" s="61"/>
      <c r="D171" s="192"/>
      <c r="E171" s="193"/>
      <c r="F171" s="62"/>
      <c r="G171" s="194"/>
      <c r="H171" s="194"/>
      <c r="I171" s="62"/>
      <c r="J171" s="194"/>
      <c r="K171" s="195"/>
      <c r="L171" s="194"/>
    </row>
    <row r="172" spans="1:12" s="125" customFormat="1" x14ac:dyDescent="0.35">
      <c r="A172" s="191"/>
      <c r="B172" s="191"/>
      <c r="C172" s="61"/>
      <c r="D172" s="192"/>
      <c r="E172" s="193"/>
      <c r="F172" s="62"/>
      <c r="G172" s="194"/>
      <c r="H172" s="194"/>
      <c r="I172" s="62"/>
      <c r="J172" s="194"/>
      <c r="K172" s="195"/>
      <c r="L172" s="194"/>
    </row>
    <row r="173" spans="1:12" s="125" customFormat="1" x14ac:dyDescent="0.35">
      <c r="A173" s="191"/>
      <c r="B173" s="191"/>
      <c r="C173" s="61"/>
      <c r="D173" s="192"/>
      <c r="E173" s="193"/>
      <c r="F173" s="62"/>
      <c r="G173" s="194"/>
      <c r="H173" s="194"/>
      <c r="I173" s="62"/>
      <c r="J173" s="194"/>
      <c r="K173" s="195"/>
      <c r="L173" s="194"/>
    </row>
    <row r="174" spans="1:12" s="125" customFormat="1" x14ac:dyDescent="0.35">
      <c r="A174" s="191"/>
      <c r="B174" s="191"/>
      <c r="C174" s="61"/>
      <c r="D174" s="192"/>
      <c r="E174" s="193"/>
      <c r="F174" s="62"/>
      <c r="G174" s="194"/>
      <c r="H174" s="194"/>
      <c r="I174" s="62"/>
      <c r="J174" s="194"/>
      <c r="K174" s="195"/>
      <c r="L174" s="194"/>
    </row>
    <row r="175" spans="1:12" s="125" customFormat="1" x14ac:dyDescent="0.35">
      <c r="A175" s="191"/>
      <c r="B175" s="191"/>
      <c r="C175" s="61"/>
      <c r="D175" s="192"/>
      <c r="E175" s="193"/>
      <c r="F175" s="62"/>
      <c r="G175" s="194"/>
      <c r="H175" s="194"/>
      <c r="I175" s="62"/>
      <c r="J175" s="194"/>
      <c r="K175" s="195"/>
      <c r="L175" s="194"/>
    </row>
    <row r="176" spans="1:12" s="125" customFormat="1" x14ac:dyDescent="0.35">
      <c r="A176" s="191"/>
      <c r="B176" s="191"/>
      <c r="C176" s="61"/>
      <c r="D176" s="192"/>
      <c r="E176" s="193"/>
      <c r="F176" s="62"/>
      <c r="G176" s="194"/>
      <c r="H176" s="194"/>
      <c r="I176" s="62"/>
      <c r="J176" s="194"/>
      <c r="K176" s="195"/>
      <c r="L176" s="194"/>
    </row>
    <row r="177" spans="1:12" s="125" customFormat="1" x14ac:dyDescent="0.35">
      <c r="A177" s="191"/>
      <c r="B177" s="191"/>
      <c r="C177" s="61"/>
      <c r="D177" s="192"/>
      <c r="E177" s="193"/>
      <c r="F177" s="62"/>
      <c r="G177" s="194"/>
      <c r="H177" s="194"/>
      <c r="I177" s="62"/>
      <c r="J177" s="194"/>
      <c r="K177" s="195"/>
      <c r="L177" s="194"/>
    </row>
    <row r="178" spans="1:12" s="125" customFormat="1" x14ac:dyDescent="0.35">
      <c r="A178" s="191"/>
      <c r="B178" s="191"/>
      <c r="C178" s="61"/>
      <c r="D178" s="192"/>
      <c r="E178" s="193"/>
      <c r="F178" s="62"/>
      <c r="G178" s="194"/>
      <c r="H178" s="194"/>
      <c r="I178" s="62"/>
      <c r="J178" s="194"/>
      <c r="K178" s="195"/>
      <c r="L178" s="194"/>
    </row>
    <row r="179" spans="1:12" s="125" customFormat="1" x14ac:dyDescent="0.35">
      <c r="A179" s="191"/>
      <c r="B179" s="191"/>
      <c r="C179" s="61"/>
      <c r="D179" s="192"/>
      <c r="E179" s="193"/>
      <c r="F179" s="62"/>
      <c r="G179" s="194"/>
      <c r="H179" s="194"/>
      <c r="I179" s="62"/>
      <c r="J179" s="194"/>
      <c r="K179" s="195"/>
      <c r="L179" s="194"/>
    </row>
    <row r="180" spans="1:12" s="125" customFormat="1" x14ac:dyDescent="0.35">
      <c r="A180" s="191"/>
      <c r="B180" s="191"/>
      <c r="C180" s="61"/>
      <c r="D180" s="192"/>
      <c r="E180" s="193"/>
      <c r="F180" s="62"/>
      <c r="G180" s="194"/>
      <c r="H180" s="194"/>
      <c r="I180" s="62"/>
      <c r="J180" s="194"/>
      <c r="K180" s="195"/>
      <c r="L180" s="194"/>
    </row>
    <row r="181" spans="1:12" s="125" customFormat="1" x14ac:dyDescent="0.35">
      <c r="A181" s="191"/>
      <c r="B181" s="191"/>
      <c r="C181" s="61"/>
      <c r="D181" s="192"/>
      <c r="E181" s="193"/>
      <c r="F181" s="62"/>
      <c r="G181" s="194"/>
      <c r="H181" s="194"/>
      <c r="I181" s="62"/>
      <c r="J181" s="194"/>
      <c r="K181" s="195"/>
      <c r="L181" s="194"/>
    </row>
    <row r="182" spans="1:12" s="125" customFormat="1" x14ac:dyDescent="0.35">
      <c r="A182" s="191"/>
      <c r="B182" s="191"/>
      <c r="C182" s="61"/>
      <c r="D182" s="192"/>
      <c r="E182" s="193"/>
      <c r="F182" s="62"/>
      <c r="G182" s="194"/>
      <c r="H182" s="194"/>
      <c r="I182" s="62"/>
      <c r="J182" s="194"/>
      <c r="K182" s="195"/>
      <c r="L182" s="194"/>
    </row>
    <row r="183" spans="1:12" s="125" customFormat="1" x14ac:dyDescent="0.35">
      <c r="A183" s="191"/>
      <c r="B183" s="191"/>
      <c r="C183" s="61"/>
      <c r="D183" s="192"/>
      <c r="E183" s="193"/>
      <c r="F183" s="62"/>
      <c r="G183" s="194"/>
      <c r="H183" s="194"/>
      <c r="I183" s="62"/>
      <c r="J183" s="194"/>
      <c r="K183" s="195"/>
      <c r="L183" s="194"/>
    </row>
    <row r="184" spans="1:12" s="125" customFormat="1" x14ac:dyDescent="0.35">
      <c r="A184" s="191"/>
      <c r="B184" s="191"/>
      <c r="C184" s="61"/>
      <c r="D184" s="192"/>
      <c r="E184" s="193"/>
      <c r="F184" s="62"/>
      <c r="G184" s="194"/>
      <c r="H184" s="194"/>
      <c r="I184" s="62"/>
      <c r="J184" s="194"/>
      <c r="K184" s="195"/>
      <c r="L184" s="194"/>
    </row>
    <row r="185" spans="1:12" s="125" customFormat="1" x14ac:dyDescent="0.35">
      <c r="A185" s="191"/>
      <c r="B185" s="191"/>
      <c r="C185" s="61"/>
      <c r="D185" s="192"/>
      <c r="E185" s="193"/>
      <c r="F185" s="62"/>
      <c r="G185" s="194"/>
      <c r="H185" s="194"/>
      <c r="I185" s="62"/>
      <c r="J185" s="194"/>
      <c r="K185" s="195"/>
      <c r="L185" s="194"/>
    </row>
    <row r="186" spans="1:12" s="125" customFormat="1" x14ac:dyDescent="0.35">
      <c r="A186" s="191"/>
      <c r="B186" s="191"/>
      <c r="C186" s="61"/>
      <c r="D186" s="192"/>
      <c r="E186" s="193"/>
      <c r="F186" s="62"/>
      <c r="G186" s="194"/>
      <c r="H186" s="194"/>
      <c r="I186" s="62"/>
      <c r="J186" s="194"/>
      <c r="K186" s="195"/>
      <c r="L186" s="194"/>
    </row>
    <row r="187" spans="1:12" s="125" customFormat="1" x14ac:dyDescent="0.35">
      <c r="A187" s="191"/>
      <c r="B187" s="191"/>
      <c r="C187" s="61"/>
      <c r="D187" s="192"/>
      <c r="E187" s="193"/>
      <c r="F187" s="62"/>
      <c r="G187" s="194"/>
      <c r="H187" s="194"/>
      <c r="I187" s="62"/>
      <c r="J187" s="194"/>
      <c r="K187" s="195"/>
      <c r="L187" s="194"/>
    </row>
    <row r="188" spans="1:12" s="125" customFormat="1" x14ac:dyDescent="0.35">
      <c r="A188" s="191"/>
      <c r="B188" s="191"/>
      <c r="C188" s="61"/>
      <c r="D188" s="192"/>
      <c r="E188" s="193"/>
      <c r="F188" s="62"/>
      <c r="G188" s="194"/>
      <c r="H188" s="194"/>
      <c r="I188" s="62"/>
      <c r="J188" s="194"/>
      <c r="K188" s="195"/>
      <c r="L188" s="194"/>
    </row>
    <row r="189" spans="1:12" s="125" customFormat="1" x14ac:dyDescent="0.35">
      <c r="A189" s="191"/>
      <c r="B189" s="191"/>
      <c r="C189" s="61"/>
      <c r="D189" s="192"/>
      <c r="E189" s="193"/>
      <c r="F189" s="62"/>
      <c r="G189" s="194"/>
      <c r="H189" s="194"/>
      <c r="I189" s="62"/>
      <c r="J189" s="194"/>
      <c r="K189" s="195"/>
      <c r="L189" s="194"/>
    </row>
    <row r="190" spans="1:12" s="125" customFormat="1" x14ac:dyDescent="0.35">
      <c r="A190" s="191"/>
      <c r="B190" s="191"/>
      <c r="C190" s="61"/>
      <c r="D190" s="192"/>
      <c r="E190" s="193"/>
      <c r="F190" s="62"/>
      <c r="G190" s="194"/>
      <c r="H190" s="194"/>
      <c r="I190" s="62"/>
      <c r="J190" s="194"/>
      <c r="K190" s="195"/>
      <c r="L190" s="194"/>
    </row>
    <row r="191" spans="1:12" s="125" customFormat="1" x14ac:dyDescent="0.35">
      <c r="A191" s="191"/>
      <c r="B191" s="191"/>
      <c r="C191" s="61"/>
      <c r="D191" s="192"/>
      <c r="E191" s="193"/>
      <c r="F191" s="62"/>
      <c r="G191" s="194"/>
      <c r="H191" s="194"/>
      <c r="I191" s="62"/>
      <c r="J191" s="194"/>
      <c r="K191" s="195"/>
      <c r="L191" s="194"/>
    </row>
    <row r="192" spans="1:12" s="125" customFormat="1" x14ac:dyDescent="0.35">
      <c r="A192" s="191"/>
      <c r="B192" s="191"/>
      <c r="C192" s="61"/>
      <c r="D192" s="192"/>
      <c r="E192" s="193"/>
      <c r="F192" s="62"/>
      <c r="G192" s="194"/>
      <c r="H192" s="194"/>
      <c r="I192" s="62"/>
      <c r="J192" s="194"/>
      <c r="K192" s="195"/>
      <c r="L192" s="194"/>
    </row>
    <row r="193" spans="1:12" s="125" customFormat="1" x14ac:dyDescent="0.35">
      <c r="A193" s="191"/>
      <c r="B193" s="191"/>
      <c r="C193" s="61"/>
      <c r="D193" s="192"/>
      <c r="E193" s="193"/>
      <c r="F193" s="62"/>
      <c r="G193" s="194"/>
      <c r="H193" s="194"/>
      <c r="I193" s="62"/>
      <c r="J193" s="194"/>
      <c r="K193" s="195"/>
      <c r="L193" s="194"/>
    </row>
    <row r="194" spans="1:12" s="125" customFormat="1" x14ac:dyDescent="0.35">
      <c r="A194" s="191"/>
      <c r="B194" s="191"/>
      <c r="C194" s="61"/>
      <c r="D194" s="192"/>
      <c r="E194" s="193"/>
      <c r="F194" s="62"/>
      <c r="G194" s="194"/>
      <c r="H194" s="194"/>
      <c r="I194" s="62"/>
      <c r="J194" s="194"/>
      <c r="K194" s="195"/>
      <c r="L194" s="194"/>
    </row>
    <row r="195" spans="1:12" s="125" customFormat="1" x14ac:dyDescent="0.35">
      <c r="A195" s="191"/>
      <c r="B195" s="191"/>
      <c r="C195" s="61"/>
      <c r="D195" s="192"/>
      <c r="E195" s="193"/>
      <c r="F195" s="62"/>
      <c r="G195" s="194"/>
      <c r="H195" s="194"/>
      <c r="I195" s="62"/>
      <c r="J195" s="194"/>
      <c r="K195" s="195"/>
      <c r="L195" s="194"/>
    </row>
    <row r="196" spans="1:12" s="125" customFormat="1" x14ac:dyDescent="0.35">
      <c r="A196" s="191"/>
      <c r="B196" s="191"/>
      <c r="C196" s="61"/>
      <c r="D196" s="192"/>
      <c r="E196" s="193"/>
      <c r="F196" s="62"/>
      <c r="G196" s="194"/>
      <c r="H196" s="194"/>
      <c r="I196" s="62"/>
      <c r="J196" s="194"/>
      <c r="K196" s="195"/>
      <c r="L196" s="194"/>
    </row>
    <row r="197" spans="1:12" s="125" customFormat="1" x14ac:dyDescent="0.35">
      <c r="A197" s="191"/>
      <c r="B197" s="191"/>
      <c r="C197" s="61"/>
      <c r="D197" s="192"/>
      <c r="E197" s="193"/>
      <c r="F197" s="62"/>
      <c r="G197" s="194"/>
      <c r="H197" s="194"/>
      <c r="I197" s="62"/>
      <c r="J197" s="194"/>
      <c r="K197" s="195"/>
      <c r="L197" s="194"/>
    </row>
    <row r="198" spans="1:12" s="125" customFormat="1" x14ac:dyDescent="0.35">
      <c r="A198" s="191"/>
      <c r="B198" s="191"/>
      <c r="C198" s="61"/>
      <c r="D198" s="192"/>
      <c r="E198" s="193"/>
      <c r="F198" s="62"/>
      <c r="G198" s="194"/>
      <c r="H198" s="194"/>
      <c r="I198" s="62"/>
      <c r="J198" s="194"/>
      <c r="K198" s="195"/>
      <c r="L198" s="194"/>
    </row>
    <row r="199" spans="1:12" s="125" customFormat="1" x14ac:dyDescent="0.35">
      <c r="A199" s="191"/>
      <c r="B199" s="191"/>
      <c r="C199" s="61"/>
      <c r="D199" s="192"/>
      <c r="E199" s="193"/>
      <c r="F199" s="62"/>
      <c r="G199" s="194"/>
      <c r="H199" s="194"/>
      <c r="I199" s="62"/>
      <c r="J199" s="194"/>
      <c r="K199" s="195"/>
      <c r="L199" s="194"/>
    </row>
    <row r="200" spans="1:12" s="125" customFormat="1" x14ac:dyDescent="0.35">
      <c r="A200" s="191"/>
      <c r="B200" s="191"/>
      <c r="C200" s="61"/>
      <c r="D200" s="192"/>
      <c r="E200" s="193"/>
      <c r="F200" s="62"/>
      <c r="G200" s="194"/>
      <c r="H200" s="194"/>
      <c r="I200" s="62"/>
      <c r="J200" s="194"/>
      <c r="K200" s="195"/>
      <c r="L200" s="194"/>
    </row>
    <row r="201" spans="1:12" s="125" customFormat="1" x14ac:dyDescent="0.35">
      <c r="A201" s="191"/>
      <c r="B201" s="191"/>
      <c r="C201" s="61"/>
      <c r="D201" s="192"/>
      <c r="E201" s="193"/>
      <c r="F201" s="62"/>
      <c r="G201" s="194"/>
      <c r="H201" s="194"/>
      <c r="I201" s="62"/>
      <c r="J201" s="194"/>
      <c r="K201" s="195"/>
      <c r="L201" s="194"/>
    </row>
    <row r="202" spans="1:12" s="125" customFormat="1" x14ac:dyDescent="0.35">
      <c r="A202" s="191"/>
      <c r="B202" s="191"/>
      <c r="C202" s="61"/>
      <c r="D202" s="192"/>
      <c r="E202" s="193"/>
      <c r="F202" s="62"/>
      <c r="G202" s="194"/>
      <c r="H202" s="194"/>
      <c r="I202" s="62"/>
      <c r="J202" s="194"/>
      <c r="K202" s="195"/>
      <c r="L202" s="194"/>
    </row>
    <row r="203" spans="1:12" s="125" customFormat="1" x14ac:dyDescent="0.35">
      <c r="A203" s="191"/>
      <c r="B203" s="191"/>
      <c r="C203" s="61"/>
      <c r="D203" s="192"/>
      <c r="E203" s="193"/>
      <c r="F203" s="62"/>
      <c r="G203" s="194"/>
      <c r="H203" s="194"/>
      <c r="I203" s="62"/>
      <c r="J203" s="194"/>
      <c r="K203" s="195"/>
      <c r="L203" s="194"/>
    </row>
    <row r="204" spans="1:12" s="125" customFormat="1" x14ac:dyDescent="0.35">
      <c r="A204" s="191"/>
      <c r="B204" s="191"/>
      <c r="C204" s="61"/>
      <c r="D204" s="192"/>
      <c r="E204" s="193"/>
      <c r="F204" s="62"/>
      <c r="G204" s="194"/>
      <c r="H204" s="194"/>
      <c r="I204" s="62"/>
      <c r="J204" s="194"/>
      <c r="K204" s="195"/>
      <c r="L204" s="194"/>
    </row>
    <row r="205" spans="1:12" s="125" customFormat="1" x14ac:dyDescent="0.35">
      <c r="A205" s="191"/>
      <c r="B205" s="191"/>
      <c r="C205" s="61"/>
      <c r="D205" s="192"/>
      <c r="E205" s="193"/>
      <c r="F205" s="62"/>
      <c r="G205" s="194"/>
      <c r="H205" s="194"/>
      <c r="I205" s="62"/>
      <c r="J205" s="194"/>
      <c r="K205" s="195"/>
      <c r="L205" s="194"/>
    </row>
    <row r="206" spans="1:12" s="125" customFormat="1" x14ac:dyDescent="0.35">
      <c r="A206" s="191"/>
      <c r="B206" s="191"/>
      <c r="C206" s="61"/>
      <c r="D206" s="192"/>
      <c r="E206" s="193"/>
      <c r="F206" s="62"/>
      <c r="G206" s="194"/>
      <c r="H206" s="194"/>
      <c r="I206" s="62"/>
      <c r="J206" s="194"/>
      <c r="K206" s="195"/>
      <c r="L206" s="194"/>
    </row>
    <row r="207" spans="1:12" s="125" customFormat="1" x14ac:dyDescent="0.35">
      <c r="A207" s="191"/>
      <c r="B207" s="191"/>
      <c r="C207" s="61"/>
      <c r="D207" s="192"/>
      <c r="E207" s="193"/>
      <c r="F207" s="62"/>
      <c r="G207" s="194"/>
      <c r="H207" s="194"/>
      <c r="I207" s="62"/>
      <c r="J207" s="194"/>
      <c r="K207" s="195"/>
      <c r="L207" s="194"/>
    </row>
    <row r="208" spans="1:12" s="125" customFormat="1" x14ac:dyDescent="0.35">
      <c r="A208" s="191"/>
      <c r="B208" s="191"/>
      <c r="C208" s="61"/>
      <c r="D208" s="192"/>
      <c r="E208" s="193"/>
      <c r="F208" s="62"/>
      <c r="G208" s="194"/>
      <c r="H208" s="194"/>
      <c r="I208" s="62"/>
      <c r="J208" s="194"/>
      <c r="K208" s="195"/>
      <c r="L208" s="194"/>
    </row>
    <row r="209" spans="1:12" s="125" customFormat="1" x14ac:dyDescent="0.35">
      <c r="A209" s="191"/>
      <c r="B209" s="191"/>
      <c r="C209" s="61"/>
      <c r="D209" s="192"/>
      <c r="E209" s="193"/>
      <c r="F209" s="62"/>
      <c r="G209" s="194"/>
      <c r="H209" s="194"/>
      <c r="I209" s="62"/>
      <c r="J209" s="194"/>
      <c r="K209" s="195"/>
      <c r="L209" s="194"/>
    </row>
    <row r="210" spans="1:12" s="125" customFormat="1" x14ac:dyDescent="0.35">
      <c r="A210" s="191"/>
      <c r="B210" s="191"/>
      <c r="C210" s="61"/>
      <c r="D210" s="192"/>
      <c r="E210" s="193"/>
      <c r="F210" s="62"/>
      <c r="G210" s="194"/>
      <c r="H210" s="194"/>
      <c r="I210" s="62"/>
      <c r="J210" s="194"/>
      <c r="K210" s="195"/>
      <c r="L210" s="194"/>
    </row>
    <row r="211" spans="1:12" s="125" customFormat="1" x14ac:dyDescent="0.35">
      <c r="A211" s="191"/>
      <c r="B211" s="191"/>
      <c r="C211" s="61"/>
      <c r="D211" s="192"/>
      <c r="E211" s="193"/>
      <c r="F211" s="62"/>
      <c r="G211" s="194"/>
      <c r="H211" s="194"/>
      <c r="I211" s="62"/>
      <c r="J211" s="194"/>
      <c r="K211" s="195"/>
      <c r="L211" s="194"/>
    </row>
    <row r="212" spans="1:12" s="125" customFormat="1" x14ac:dyDescent="0.35">
      <c r="A212" s="191"/>
      <c r="B212" s="191"/>
      <c r="C212" s="61"/>
      <c r="D212" s="192"/>
      <c r="E212" s="193"/>
      <c r="F212" s="62"/>
      <c r="G212" s="194"/>
      <c r="H212" s="194"/>
      <c r="I212" s="62"/>
      <c r="J212" s="194"/>
      <c r="K212" s="195"/>
      <c r="L212" s="194"/>
    </row>
    <row r="213" spans="1:12" s="125" customFormat="1" x14ac:dyDescent="0.35">
      <c r="A213" s="191"/>
      <c r="B213" s="191"/>
      <c r="C213" s="61"/>
      <c r="D213" s="192"/>
      <c r="E213" s="193"/>
      <c r="F213" s="62"/>
      <c r="G213" s="194"/>
      <c r="H213" s="194"/>
      <c r="I213" s="62"/>
      <c r="J213" s="194"/>
      <c r="K213" s="195"/>
      <c r="L213" s="194"/>
    </row>
    <row r="214" spans="1:12" s="125" customFormat="1" x14ac:dyDescent="0.35">
      <c r="A214" s="191"/>
      <c r="B214" s="191"/>
      <c r="C214" s="61"/>
      <c r="D214" s="192"/>
      <c r="E214" s="193"/>
      <c r="F214" s="62"/>
      <c r="G214" s="194"/>
      <c r="H214" s="194"/>
      <c r="I214" s="62"/>
      <c r="J214" s="194"/>
      <c r="K214" s="195"/>
      <c r="L214" s="194"/>
    </row>
    <row r="215" spans="1:12" s="125" customFormat="1" x14ac:dyDescent="0.35">
      <c r="A215" s="191"/>
      <c r="B215" s="191"/>
      <c r="C215" s="61"/>
      <c r="D215" s="192"/>
      <c r="E215" s="193"/>
      <c r="F215" s="62"/>
      <c r="G215" s="194"/>
      <c r="H215" s="194"/>
      <c r="I215" s="62"/>
      <c r="J215" s="194"/>
      <c r="K215" s="195"/>
      <c r="L215" s="194"/>
    </row>
    <row r="216" spans="1:12" s="125" customFormat="1" x14ac:dyDescent="0.35">
      <c r="A216" s="191"/>
      <c r="B216" s="191"/>
      <c r="C216" s="61"/>
      <c r="D216" s="192"/>
      <c r="E216" s="193"/>
      <c r="F216" s="62"/>
      <c r="G216" s="194"/>
      <c r="H216" s="194"/>
      <c r="I216" s="62"/>
      <c r="J216" s="194"/>
      <c r="K216" s="195"/>
      <c r="L216" s="194"/>
    </row>
    <row r="217" spans="1:12" s="125" customFormat="1" x14ac:dyDescent="0.35">
      <c r="A217" s="191"/>
      <c r="B217" s="191"/>
      <c r="C217" s="61"/>
      <c r="D217" s="192"/>
      <c r="E217" s="193"/>
      <c r="F217" s="62"/>
      <c r="G217" s="194"/>
      <c r="H217" s="194"/>
      <c r="I217" s="62"/>
      <c r="J217" s="194"/>
      <c r="K217" s="195"/>
      <c r="L217" s="194"/>
    </row>
    <row r="218" spans="1:12" s="125" customFormat="1" x14ac:dyDescent="0.35">
      <c r="A218" s="191"/>
      <c r="B218" s="191"/>
      <c r="C218" s="61"/>
      <c r="D218" s="192"/>
      <c r="E218" s="193"/>
      <c r="F218" s="62"/>
      <c r="G218" s="194"/>
      <c r="H218" s="194"/>
      <c r="I218" s="62"/>
      <c r="J218" s="194"/>
      <c r="K218" s="195"/>
      <c r="L218" s="194"/>
    </row>
    <row r="219" spans="1:12" s="125" customFormat="1" x14ac:dyDescent="0.35">
      <c r="A219" s="191"/>
      <c r="B219" s="191"/>
      <c r="C219" s="61"/>
      <c r="D219" s="192"/>
      <c r="E219" s="193"/>
      <c r="F219" s="62"/>
      <c r="G219" s="194"/>
      <c r="H219" s="194"/>
      <c r="I219" s="62"/>
      <c r="J219" s="194"/>
      <c r="K219" s="195"/>
      <c r="L219" s="194"/>
    </row>
    <row r="220" spans="1:12" s="125" customFormat="1" x14ac:dyDescent="0.35">
      <c r="A220" s="191"/>
      <c r="B220" s="191"/>
      <c r="C220" s="61"/>
      <c r="D220" s="192"/>
      <c r="E220" s="193"/>
      <c r="F220" s="62"/>
      <c r="G220" s="194"/>
      <c r="H220" s="194"/>
      <c r="I220" s="62"/>
      <c r="J220" s="194"/>
      <c r="K220" s="195"/>
      <c r="L220" s="194"/>
    </row>
    <row r="221" spans="1:12" s="125" customFormat="1" x14ac:dyDescent="0.35">
      <c r="A221" s="191"/>
      <c r="B221" s="191"/>
      <c r="C221" s="61"/>
      <c r="D221" s="192"/>
      <c r="E221" s="193"/>
      <c r="F221" s="62"/>
      <c r="G221" s="194"/>
      <c r="H221" s="194"/>
      <c r="I221" s="62"/>
      <c r="J221" s="194"/>
      <c r="K221" s="195"/>
      <c r="L221" s="194"/>
    </row>
    <row r="222" spans="1:12" s="125" customFormat="1" x14ac:dyDescent="0.35">
      <c r="A222" s="191"/>
      <c r="B222" s="191"/>
      <c r="C222" s="61"/>
      <c r="D222" s="192"/>
      <c r="E222" s="193"/>
      <c r="F222" s="62"/>
      <c r="G222" s="194"/>
      <c r="H222" s="194"/>
      <c r="I222" s="62"/>
      <c r="J222" s="194"/>
      <c r="K222" s="195"/>
      <c r="L222" s="194"/>
    </row>
    <row r="223" spans="1:12" s="125" customFormat="1" x14ac:dyDescent="0.35">
      <c r="A223" s="191"/>
      <c r="B223" s="191"/>
      <c r="C223" s="61"/>
      <c r="D223" s="192"/>
      <c r="E223" s="193"/>
      <c r="F223" s="62"/>
      <c r="G223" s="194"/>
      <c r="H223" s="194"/>
      <c r="I223" s="62"/>
      <c r="J223" s="194"/>
      <c r="K223" s="195"/>
      <c r="L223" s="194"/>
    </row>
    <row r="224" spans="1:12" s="125" customFormat="1" x14ac:dyDescent="0.35">
      <c r="A224" s="191"/>
      <c r="B224" s="191"/>
      <c r="C224" s="61"/>
      <c r="D224" s="192"/>
      <c r="E224" s="193"/>
      <c r="F224" s="62"/>
      <c r="G224" s="194"/>
      <c r="H224" s="194"/>
      <c r="I224" s="62"/>
      <c r="J224" s="194"/>
      <c r="K224" s="195"/>
      <c r="L224" s="194"/>
    </row>
    <row r="225" spans="1:12" s="125" customFormat="1" x14ac:dyDescent="0.35">
      <c r="A225" s="191"/>
      <c r="B225" s="191"/>
      <c r="C225" s="61"/>
      <c r="D225" s="192"/>
      <c r="E225" s="193"/>
      <c r="F225" s="62"/>
      <c r="G225" s="194"/>
      <c r="H225" s="194"/>
      <c r="I225" s="62"/>
      <c r="J225" s="194"/>
      <c r="K225" s="195"/>
      <c r="L225" s="194"/>
    </row>
    <row r="226" spans="1:12" s="125" customFormat="1" x14ac:dyDescent="0.35">
      <c r="A226" s="191"/>
      <c r="B226" s="191"/>
      <c r="C226" s="61"/>
      <c r="D226" s="192"/>
      <c r="E226" s="193"/>
      <c r="F226" s="62"/>
      <c r="G226" s="194"/>
      <c r="H226" s="194"/>
      <c r="I226" s="62"/>
      <c r="J226" s="194"/>
      <c r="K226" s="195"/>
      <c r="L226" s="194"/>
    </row>
    <row r="227" spans="1:12" s="125" customFormat="1" x14ac:dyDescent="0.35">
      <c r="A227" s="191"/>
      <c r="B227" s="191"/>
      <c r="C227" s="61"/>
      <c r="D227" s="192"/>
      <c r="E227" s="193"/>
      <c r="F227" s="62"/>
      <c r="G227" s="194"/>
      <c r="H227" s="194"/>
      <c r="I227" s="62"/>
      <c r="J227" s="194"/>
      <c r="K227" s="195"/>
      <c r="L227" s="194"/>
    </row>
    <row r="228" spans="1:12" s="125" customFormat="1" x14ac:dyDescent="0.35">
      <c r="A228" s="191"/>
      <c r="B228" s="191"/>
      <c r="C228" s="61"/>
      <c r="D228" s="192"/>
      <c r="E228" s="193"/>
      <c r="F228" s="62"/>
      <c r="G228" s="194"/>
      <c r="H228" s="194"/>
      <c r="I228" s="62"/>
      <c r="J228" s="194"/>
      <c r="K228" s="195"/>
      <c r="L228" s="194"/>
    </row>
    <row r="229" spans="1:12" s="125" customFormat="1" x14ac:dyDescent="0.35">
      <c r="A229" s="191"/>
      <c r="B229" s="191"/>
      <c r="C229" s="61"/>
      <c r="D229" s="192"/>
      <c r="E229" s="193"/>
      <c r="F229" s="62"/>
      <c r="G229" s="194"/>
      <c r="H229" s="194"/>
      <c r="I229" s="62"/>
      <c r="J229" s="194"/>
      <c r="K229" s="195"/>
      <c r="L229" s="194"/>
    </row>
    <row r="230" spans="1:12" s="125" customFormat="1" x14ac:dyDescent="0.35">
      <c r="A230" s="191"/>
      <c r="B230" s="191"/>
      <c r="C230" s="61"/>
      <c r="D230" s="192"/>
      <c r="E230" s="193"/>
      <c r="F230" s="62"/>
      <c r="G230" s="194"/>
      <c r="H230" s="194"/>
      <c r="I230" s="62"/>
      <c r="J230" s="194"/>
      <c r="K230" s="195"/>
      <c r="L230" s="194"/>
    </row>
    <row r="231" spans="1:12" s="125" customFormat="1" x14ac:dyDescent="0.35">
      <c r="A231" s="191"/>
      <c r="B231" s="191"/>
      <c r="C231" s="61"/>
      <c r="D231" s="192"/>
      <c r="E231" s="193"/>
      <c r="F231" s="62"/>
      <c r="G231" s="194"/>
      <c r="H231" s="194"/>
      <c r="I231" s="62"/>
      <c r="J231" s="194"/>
      <c r="K231" s="195"/>
      <c r="L231" s="194"/>
    </row>
    <row r="232" spans="1:12" s="125" customFormat="1" x14ac:dyDescent="0.35">
      <c r="A232" s="191"/>
      <c r="B232" s="191"/>
      <c r="C232" s="61"/>
      <c r="D232" s="192"/>
      <c r="E232" s="193"/>
      <c r="F232" s="62"/>
      <c r="G232" s="194"/>
      <c r="H232" s="194"/>
      <c r="I232" s="62"/>
      <c r="J232" s="194"/>
      <c r="K232" s="195"/>
      <c r="L232" s="194"/>
    </row>
    <row r="233" spans="1:12" s="125" customFormat="1" x14ac:dyDescent="0.35">
      <c r="A233" s="191"/>
      <c r="B233" s="191"/>
      <c r="C233" s="61"/>
      <c r="D233" s="192"/>
      <c r="E233" s="193"/>
      <c r="F233" s="62"/>
      <c r="G233" s="194"/>
      <c r="H233" s="194"/>
      <c r="I233" s="62"/>
      <c r="J233" s="194"/>
      <c r="K233" s="195"/>
      <c r="L233" s="194"/>
    </row>
    <row r="234" spans="1:12" s="125" customFormat="1" x14ac:dyDescent="0.35">
      <c r="A234" s="191"/>
      <c r="B234" s="191"/>
      <c r="C234" s="61"/>
      <c r="D234" s="192"/>
      <c r="E234" s="193"/>
      <c r="F234" s="62"/>
      <c r="G234" s="194"/>
      <c r="H234" s="194"/>
      <c r="I234" s="62"/>
      <c r="J234" s="194"/>
      <c r="K234" s="195"/>
      <c r="L234" s="194"/>
    </row>
    <row r="235" spans="1:12" s="125" customFormat="1" x14ac:dyDescent="0.35">
      <c r="A235" s="191"/>
      <c r="B235" s="191"/>
      <c r="C235" s="61"/>
      <c r="D235" s="192"/>
      <c r="E235" s="193"/>
      <c r="F235" s="62"/>
      <c r="G235" s="194"/>
      <c r="H235" s="194"/>
      <c r="I235" s="62"/>
      <c r="J235" s="194"/>
      <c r="K235" s="195"/>
      <c r="L235" s="194"/>
    </row>
    <row r="236" spans="1:12" s="125" customFormat="1" x14ac:dyDescent="0.35">
      <c r="A236" s="191"/>
      <c r="B236" s="191"/>
      <c r="C236" s="61"/>
      <c r="D236" s="192"/>
      <c r="E236" s="193"/>
      <c r="F236" s="62"/>
      <c r="G236" s="194"/>
      <c r="H236" s="194"/>
      <c r="I236" s="62"/>
      <c r="J236" s="194"/>
      <c r="K236" s="195"/>
      <c r="L236" s="194"/>
    </row>
    <row r="237" spans="1:12" s="125" customFormat="1" x14ac:dyDescent="0.35">
      <c r="A237" s="191"/>
      <c r="B237" s="191"/>
      <c r="C237" s="61"/>
      <c r="D237" s="192"/>
      <c r="E237" s="193"/>
      <c r="F237" s="62"/>
      <c r="G237" s="194"/>
      <c r="H237" s="194"/>
      <c r="I237" s="62"/>
      <c r="J237" s="194"/>
      <c r="K237" s="195"/>
      <c r="L237" s="194"/>
    </row>
    <row r="238" spans="1:12" s="125" customFormat="1" x14ac:dyDescent="0.35">
      <c r="A238" s="191"/>
      <c r="B238" s="191"/>
      <c r="C238" s="61"/>
      <c r="D238" s="192"/>
      <c r="E238" s="193"/>
      <c r="F238" s="62"/>
      <c r="G238" s="194"/>
      <c r="H238" s="194"/>
      <c r="I238" s="62"/>
      <c r="J238" s="194"/>
      <c r="K238" s="195"/>
      <c r="L238" s="194"/>
    </row>
    <row r="239" spans="1:12" s="125" customFormat="1" x14ac:dyDescent="0.35">
      <c r="A239" s="191"/>
      <c r="B239" s="191"/>
      <c r="C239" s="61"/>
      <c r="D239" s="192"/>
      <c r="E239" s="193"/>
      <c r="F239" s="62"/>
      <c r="G239" s="194"/>
      <c r="H239" s="194"/>
      <c r="I239" s="62"/>
      <c r="J239" s="194"/>
      <c r="K239" s="195"/>
      <c r="L239" s="194"/>
    </row>
    <row r="240" spans="1:12" s="125" customFormat="1" x14ac:dyDescent="0.35">
      <c r="A240" s="191"/>
      <c r="B240" s="191"/>
      <c r="C240" s="61"/>
      <c r="D240" s="192"/>
      <c r="E240" s="193"/>
      <c r="F240" s="62"/>
      <c r="G240" s="194"/>
      <c r="H240" s="194"/>
      <c r="I240" s="62"/>
      <c r="J240" s="194"/>
      <c r="K240" s="195"/>
      <c r="L240" s="194"/>
    </row>
    <row r="241" spans="1:12" s="125" customFormat="1" x14ac:dyDescent="0.35">
      <c r="A241" s="191"/>
      <c r="B241" s="191"/>
      <c r="C241" s="61"/>
      <c r="D241" s="192"/>
      <c r="E241" s="193"/>
      <c r="F241" s="62"/>
      <c r="G241" s="194"/>
      <c r="H241" s="194"/>
      <c r="I241" s="62"/>
      <c r="J241" s="194"/>
      <c r="K241" s="195"/>
      <c r="L241" s="194"/>
    </row>
    <row r="242" spans="1:12" s="125" customFormat="1" x14ac:dyDescent="0.35">
      <c r="A242" s="191"/>
      <c r="B242" s="191"/>
      <c r="C242" s="61"/>
      <c r="D242" s="192"/>
      <c r="E242" s="193"/>
      <c r="F242" s="62"/>
      <c r="G242" s="194"/>
      <c r="H242" s="194"/>
      <c r="I242" s="62"/>
      <c r="J242" s="194"/>
      <c r="K242" s="195"/>
      <c r="L242" s="194"/>
    </row>
    <row r="243" spans="1:12" s="125" customFormat="1" x14ac:dyDescent="0.35">
      <c r="A243" s="191"/>
      <c r="B243" s="191"/>
      <c r="C243" s="61"/>
      <c r="D243" s="192"/>
      <c r="E243" s="193"/>
      <c r="F243" s="62"/>
      <c r="G243" s="194"/>
      <c r="H243" s="194"/>
      <c r="I243" s="62"/>
      <c r="J243" s="194"/>
      <c r="K243" s="195"/>
      <c r="L243" s="194"/>
    </row>
    <row r="244" spans="1:12" s="125" customFormat="1" x14ac:dyDescent="0.35">
      <c r="A244" s="191"/>
      <c r="B244" s="191"/>
      <c r="C244" s="61"/>
      <c r="D244" s="192"/>
      <c r="E244" s="193"/>
      <c r="F244" s="62"/>
      <c r="G244" s="194"/>
      <c r="H244" s="194"/>
      <c r="I244" s="62"/>
      <c r="J244" s="194"/>
      <c r="K244" s="195"/>
      <c r="L244" s="194"/>
    </row>
    <row r="245" spans="1:12" s="125" customFormat="1" x14ac:dyDescent="0.35">
      <c r="A245" s="191"/>
      <c r="B245" s="191"/>
      <c r="C245" s="61"/>
      <c r="D245" s="192"/>
      <c r="E245" s="193"/>
      <c r="F245" s="62"/>
      <c r="G245" s="194"/>
      <c r="H245" s="194"/>
      <c r="I245" s="62"/>
      <c r="J245" s="194"/>
      <c r="K245" s="195"/>
      <c r="L245" s="194"/>
    </row>
    <row r="246" spans="1:12" s="125" customFormat="1" x14ac:dyDescent="0.35">
      <c r="A246" s="191"/>
      <c r="B246" s="191"/>
      <c r="C246" s="61"/>
      <c r="D246" s="192"/>
      <c r="E246" s="193"/>
      <c r="F246" s="62"/>
      <c r="G246" s="194"/>
      <c r="H246" s="194"/>
      <c r="I246" s="62"/>
      <c r="J246" s="194"/>
      <c r="K246" s="195"/>
      <c r="L246" s="194"/>
    </row>
    <row r="247" spans="1:12" s="125" customFormat="1" x14ac:dyDescent="0.35">
      <c r="A247" s="191"/>
      <c r="B247" s="191"/>
      <c r="C247" s="61"/>
      <c r="D247" s="192"/>
      <c r="E247" s="193"/>
      <c r="F247" s="62"/>
      <c r="G247" s="194"/>
      <c r="H247" s="194"/>
      <c r="I247" s="62"/>
      <c r="J247" s="194"/>
      <c r="K247" s="195"/>
      <c r="L247" s="194"/>
    </row>
    <row r="248" spans="1:12" s="125" customFormat="1" x14ac:dyDescent="0.35">
      <c r="A248" s="191"/>
      <c r="B248" s="191"/>
      <c r="C248" s="61"/>
      <c r="D248" s="192"/>
      <c r="E248" s="193"/>
      <c r="F248" s="62"/>
      <c r="G248" s="194"/>
      <c r="H248" s="194"/>
      <c r="I248" s="62"/>
      <c r="J248" s="194"/>
      <c r="K248" s="195"/>
      <c r="L248" s="194"/>
    </row>
    <row r="249" spans="1:12" s="125" customFormat="1" x14ac:dyDescent="0.35">
      <c r="A249" s="191"/>
      <c r="B249" s="191"/>
      <c r="C249" s="61"/>
      <c r="D249" s="192"/>
      <c r="E249" s="193"/>
      <c r="F249" s="62"/>
      <c r="G249" s="194"/>
      <c r="H249" s="194"/>
      <c r="I249" s="62"/>
      <c r="J249" s="194"/>
      <c r="K249" s="195"/>
      <c r="L249" s="194"/>
    </row>
    <row r="250" spans="1:12" s="125" customFormat="1" x14ac:dyDescent="0.35">
      <c r="A250" s="191"/>
      <c r="B250" s="191"/>
      <c r="C250" s="61"/>
      <c r="D250" s="192"/>
      <c r="E250" s="193"/>
      <c r="F250" s="62"/>
      <c r="G250" s="194"/>
      <c r="H250" s="194"/>
      <c r="I250" s="62"/>
      <c r="J250" s="194"/>
      <c r="K250" s="195"/>
      <c r="L250" s="194"/>
    </row>
    <row r="251" spans="1:12" s="125" customFormat="1" x14ac:dyDescent="0.35">
      <c r="A251" s="191"/>
      <c r="B251" s="191"/>
      <c r="C251" s="61"/>
      <c r="D251" s="192"/>
      <c r="E251" s="193"/>
      <c r="F251" s="62"/>
      <c r="G251" s="194"/>
      <c r="H251" s="194"/>
      <c r="I251" s="62"/>
      <c r="J251" s="194"/>
      <c r="K251" s="195"/>
      <c r="L251" s="194"/>
    </row>
    <row r="252" spans="1:12" s="125" customFormat="1" x14ac:dyDescent="0.35">
      <c r="A252" s="191"/>
      <c r="B252" s="191"/>
      <c r="C252" s="61"/>
      <c r="D252" s="192"/>
      <c r="E252" s="193"/>
      <c r="F252" s="62"/>
      <c r="G252" s="194"/>
      <c r="H252" s="194"/>
      <c r="I252" s="62"/>
      <c r="J252" s="194"/>
      <c r="K252" s="195"/>
      <c r="L252" s="194"/>
    </row>
    <row r="253" spans="1:12" s="125" customFormat="1" x14ac:dyDescent="0.35">
      <c r="A253" s="191"/>
      <c r="B253" s="191"/>
      <c r="C253" s="61"/>
      <c r="D253" s="192"/>
      <c r="E253" s="193"/>
      <c r="F253" s="62"/>
      <c r="G253" s="194"/>
      <c r="H253" s="194"/>
      <c r="I253" s="62"/>
      <c r="J253" s="194"/>
      <c r="K253" s="195"/>
      <c r="L253" s="194"/>
    </row>
    <row r="254" spans="1:12" s="125" customFormat="1" x14ac:dyDescent="0.35">
      <c r="A254" s="191"/>
      <c r="B254" s="191"/>
      <c r="C254" s="61"/>
      <c r="D254" s="192"/>
      <c r="E254" s="193"/>
      <c r="F254" s="62"/>
      <c r="G254" s="194"/>
      <c r="H254" s="194"/>
      <c r="I254" s="62"/>
      <c r="J254" s="194"/>
      <c r="K254" s="195"/>
      <c r="L254" s="194"/>
    </row>
    <row r="255" spans="1:12" s="125" customFormat="1" x14ac:dyDescent="0.35">
      <c r="A255" s="191"/>
      <c r="B255" s="191"/>
      <c r="C255" s="61"/>
      <c r="D255" s="192"/>
      <c r="E255" s="193"/>
      <c r="F255" s="62"/>
      <c r="G255" s="194"/>
      <c r="H255" s="194"/>
      <c r="I255" s="62"/>
      <c r="J255" s="194"/>
      <c r="K255" s="195"/>
      <c r="L255" s="194"/>
    </row>
    <row r="256" spans="1:12" s="125" customFormat="1" x14ac:dyDescent="0.35">
      <c r="A256" s="191"/>
      <c r="B256" s="191"/>
      <c r="C256" s="61"/>
      <c r="D256" s="192"/>
      <c r="E256" s="193"/>
      <c r="F256" s="62"/>
      <c r="G256" s="194"/>
      <c r="H256" s="194"/>
      <c r="I256" s="62"/>
      <c r="J256" s="194"/>
      <c r="K256" s="195"/>
      <c r="L256" s="194"/>
    </row>
    <row r="257" spans="1:12" s="125" customFormat="1" x14ac:dyDescent="0.35">
      <c r="A257" s="191"/>
      <c r="B257" s="191"/>
      <c r="C257" s="61"/>
      <c r="D257" s="192"/>
      <c r="E257" s="193"/>
      <c r="F257" s="62"/>
      <c r="G257" s="194"/>
      <c r="H257" s="194"/>
      <c r="I257" s="62"/>
      <c r="J257" s="194"/>
      <c r="K257" s="195"/>
      <c r="L257" s="194"/>
    </row>
    <row r="258" spans="1:12" s="125" customFormat="1" x14ac:dyDescent="0.35">
      <c r="A258" s="191"/>
      <c r="B258" s="191"/>
      <c r="C258" s="61"/>
      <c r="D258" s="192"/>
      <c r="E258" s="193"/>
      <c r="F258" s="62"/>
      <c r="G258" s="194"/>
      <c r="H258" s="194"/>
      <c r="I258" s="62"/>
      <c r="J258" s="194"/>
      <c r="K258" s="195"/>
      <c r="L258" s="194"/>
    </row>
    <row r="259" spans="1:12" s="125" customFormat="1" x14ac:dyDescent="0.35">
      <c r="A259" s="191"/>
      <c r="B259" s="191"/>
      <c r="C259" s="61"/>
      <c r="D259" s="192"/>
      <c r="E259" s="193"/>
      <c r="F259" s="62"/>
      <c r="G259" s="194"/>
      <c r="H259" s="194"/>
      <c r="I259" s="62"/>
      <c r="J259" s="194"/>
      <c r="K259" s="195"/>
      <c r="L259" s="194"/>
    </row>
    <row r="260" spans="1:12" s="125" customFormat="1" x14ac:dyDescent="0.35">
      <c r="A260" s="191"/>
      <c r="B260" s="191"/>
      <c r="C260" s="61"/>
      <c r="D260" s="192"/>
      <c r="E260" s="193"/>
      <c r="F260" s="62"/>
      <c r="G260" s="194"/>
      <c r="H260" s="194"/>
      <c r="I260" s="62"/>
      <c r="J260" s="194"/>
      <c r="K260" s="195"/>
      <c r="L260" s="194"/>
    </row>
    <row r="261" spans="1:12" s="125" customFormat="1" x14ac:dyDescent="0.35">
      <c r="A261" s="191"/>
      <c r="B261" s="191"/>
      <c r="C261" s="61"/>
      <c r="D261" s="192"/>
      <c r="E261" s="193"/>
      <c r="F261" s="62"/>
      <c r="G261" s="194"/>
      <c r="H261" s="194"/>
      <c r="I261" s="62"/>
      <c r="J261" s="194"/>
      <c r="K261" s="195"/>
      <c r="L261" s="194"/>
    </row>
    <row r="262" spans="1:12" s="125" customFormat="1" x14ac:dyDescent="0.35">
      <c r="A262" s="191"/>
      <c r="B262" s="191"/>
      <c r="C262" s="61"/>
      <c r="D262" s="192"/>
      <c r="E262" s="193"/>
      <c r="F262" s="62"/>
      <c r="G262" s="194"/>
      <c r="H262" s="194"/>
      <c r="I262" s="62"/>
      <c r="J262" s="194"/>
      <c r="K262" s="195"/>
      <c r="L262" s="194"/>
    </row>
    <row r="263" spans="1:12" s="125" customFormat="1" x14ac:dyDescent="0.35">
      <c r="A263" s="191"/>
      <c r="B263" s="191"/>
      <c r="C263" s="61"/>
      <c r="D263" s="192"/>
      <c r="E263" s="193"/>
      <c r="F263" s="62"/>
      <c r="G263" s="194"/>
      <c r="H263" s="194"/>
      <c r="I263" s="62"/>
      <c r="J263" s="194"/>
      <c r="K263" s="195"/>
      <c r="L263" s="194"/>
    </row>
    <row r="264" spans="1:12" s="125" customFormat="1" x14ac:dyDescent="0.35">
      <c r="A264" s="191"/>
      <c r="B264" s="191"/>
      <c r="C264" s="61"/>
      <c r="D264" s="192"/>
      <c r="E264" s="193"/>
      <c r="F264" s="62"/>
      <c r="G264" s="194"/>
      <c r="H264" s="194"/>
      <c r="I264" s="62"/>
      <c r="J264" s="194"/>
      <c r="K264" s="195"/>
      <c r="L264" s="194"/>
    </row>
    <row r="265" spans="1:12" s="125" customFormat="1" x14ac:dyDescent="0.35">
      <c r="A265" s="191"/>
      <c r="B265" s="191"/>
      <c r="C265" s="61"/>
      <c r="D265" s="192"/>
      <c r="E265" s="193"/>
      <c r="F265" s="62"/>
      <c r="G265" s="194"/>
      <c r="H265" s="194"/>
      <c r="I265" s="62"/>
      <c r="J265" s="194"/>
      <c r="K265" s="195"/>
      <c r="L265" s="194"/>
    </row>
    <row r="266" spans="1:12" s="125" customFormat="1" x14ac:dyDescent="0.35">
      <c r="A266" s="191"/>
      <c r="B266" s="191"/>
      <c r="C266" s="61"/>
      <c r="D266" s="192"/>
      <c r="E266" s="193"/>
      <c r="F266" s="62"/>
      <c r="G266" s="194"/>
      <c r="H266" s="194"/>
      <c r="I266" s="62"/>
      <c r="J266" s="194"/>
      <c r="K266" s="195"/>
      <c r="L266" s="194"/>
    </row>
    <row r="267" spans="1:12" s="125" customFormat="1" x14ac:dyDescent="0.35">
      <c r="A267" s="191"/>
      <c r="B267" s="191"/>
      <c r="C267" s="61"/>
      <c r="D267" s="192"/>
      <c r="E267" s="193"/>
      <c r="F267" s="62"/>
      <c r="G267" s="194"/>
      <c r="H267" s="194"/>
      <c r="I267" s="62"/>
      <c r="J267" s="194"/>
      <c r="K267" s="195"/>
      <c r="L267" s="194"/>
    </row>
    <row r="268" spans="1:12" s="125" customFormat="1" x14ac:dyDescent="0.35">
      <c r="A268" s="191"/>
      <c r="B268" s="191"/>
      <c r="C268" s="61"/>
      <c r="D268" s="192"/>
      <c r="E268" s="193"/>
      <c r="F268" s="62"/>
      <c r="G268" s="194"/>
      <c r="H268" s="194"/>
      <c r="I268" s="62"/>
      <c r="J268" s="194"/>
      <c r="K268" s="195"/>
      <c r="L268" s="194"/>
    </row>
    <row r="269" spans="1:12" s="125" customFormat="1" x14ac:dyDescent="0.35">
      <c r="A269" s="191"/>
      <c r="B269" s="191"/>
      <c r="C269" s="61"/>
      <c r="D269" s="192"/>
      <c r="E269" s="193"/>
      <c r="F269" s="62"/>
      <c r="G269" s="194"/>
      <c r="H269" s="194"/>
      <c r="I269" s="62"/>
      <c r="J269" s="194"/>
      <c r="K269" s="195"/>
      <c r="L269" s="194"/>
    </row>
    <row r="270" spans="1:12" s="125" customFormat="1" x14ac:dyDescent="0.35">
      <c r="A270" s="191"/>
      <c r="B270" s="191"/>
      <c r="C270" s="61"/>
      <c r="D270" s="192"/>
      <c r="E270" s="193"/>
      <c r="F270" s="62"/>
      <c r="G270" s="194"/>
      <c r="H270" s="194"/>
      <c r="I270" s="62"/>
      <c r="J270" s="194"/>
      <c r="K270" s="195"/>
      <c r="L270" s="194"/>
    </row>
    <row r="271" spans="1:12" s="125" customFormat="1" x14ac:dyDescent="0.35">
      <c r="A271" s="191"/>
      <c r="B271" s="191"/>
      <c r="C271" s="61"/>
      <c r="D271" s="192"/>
      <c r="E271" s="193"/>
      <c r="F271" s="62"/>
      <c r="G271" s="194"/>
      <c r="H271" s="194"/>
      <c r="I271" s="62"/>
      <c r="J271" s="194"/>
      <c r="K271" s="195"/>
      <c r="L271" s="194"/>
    </row>
    <row r="272" spans="1:12" s="125" customFormat="1" x14ac:dyDescent="0.35">
      <c r="A272" s="191"/>
      <c r="B272" s="191"/>
      <c r="C272" s="61"/>
      <c r="D272" s="192"/>
      <c r="E272" s="193"/>
      <c r="F272" s="62"/>
      <c r="G272" s="194"/>
      <c r="H272" s="194"/>
      <c r="I272" s="62"/>
      <c r="J272" s="194"/>
      <c r="K272" s="195"/>
      <c r="L272" s="194"/>
    </row>
    <row r="273" spans="1:12" s="125" customFormat="1" x14ac:dyDescent="0.35">
      <c r="A273" s="191"/>
      <c r="B273" s="191"/>
      <c r="C273" s="61"/>
      <c r="D273" s="192"/>
      <c r="E273" s="193"/>
      <c r="F273" s="62"/>
      <c r="G273" s="194"/>
      <c r="H273" s="194"/>
      <c r="I273" s="62"/>
      <c r="J273" s="194"/>
      <c r="K273" s="195"/>
      <c r="L273" s="194"/>
    </row>
    <row r="274" spans="1:12" s="125" customFormat="1" x14ac:dyDescent="0.35">
      <c r="A274" s="191"/>
      <c r="B274" s="191"/>
      <c r="C274" s="61"/>
      <c r="D274" s="192"/>
      <c r="E274" s="193"/>
      <c r="F274" s="62"/>
      <c r="G274" s="194"/>
      <c r="H274" s="194"/>
      <c r="I274" s="62"/>
      <c r="J274" s="194"/>
      <c r="K274" s="195"/>
      <c r="L274" s="194"/>
    </row>
    <row r="275" spans="1:12" s="125" customFormat="1" x14ac:dyDescent="0.35">
      <c r="A275" s="191"/>
      <c r="B275" s="191"/>
      <c r="C275" s="61"/>
      <c r="D275" s="192"/>
      <c r="E275" s="193"/>
      <c r="F275" s="62"/>
      <c r="G275" s="194"/>
      <c r="H275" s="194"/>
      <c r="I275" s="62"/>
      <c r="J275" s="194"/>
      <c r="K275" s="195"/>
      <c r="L275" s="194"/>
    </row>
    <row r="276" spans="1:12" s="125" customFormat="1" x14ac:dyDescent="0.35">
      <c r="A276" s="191"/>
      <c r="B276" s="191"/>
      <c r="C276" s="61"/>
      <c r="D276" s="192"/>
      <c r="E276" s="193"/>
      <c r="F276" s="62"/>
      <c r="G276" s="194"/>
      <c r="H276" s="194"/>
      <c r="I276" s="62"/>
      <c r="J276" s="194"/>
      <c r="K276" s="195"/>
      <c r="L276" s="194"/>
    </row>
    <row r="277" spans="1:12" s="125" customFormat="1" x14ac:dyDescent="0.35">
      <c r="A277" s="191"/>
      <c r="B277" s="191"/>
      <c r="C277" s="61"/>
      <c r="D277" s="192"/>
      <c r="E277" s="193"/>
      <c r="F277" s="62"/>
      <c r="G277" s="194"/>
      <c r="H277" s="194"/>
      <c r="I277" s="62"/>
      <c r="J277" s="194"/>
      <c r="K277" s="195"/>
      <c r="L277" s="194"/>
    </row>
    <row r="278" spans="1:12" s="125" customFormat="1" x14ac:dyDescent="0.35">
      <c r="A278" s="191"/>
      <c r="B278" s="191"/>
      <c r="C278" s="61"/>
      <c r="D278" s="192"/>
      <c r="E278" s="193"/>
      <c r="F278" s="62"/>
      <c r="G278" s="194"/>
      <c r="H278" s="194"/>
      <c r="I278" s="62"/>
      <c r="J278" s="194"/>
      <c r="K278" s="195"/>
      <c r="L278" s="194"/>
    </row>
    <row r="279" spans="1:12" s="125" customFormat="1" x14ac:dyDescent="0.35">
      <c r="A279" s="191"/>
      <c r="B279" s="191"/>
      <c r="C279" s="61"/>
      <c r="D279" s="192"/>
      <c r="E279" s="193"/>
      <c r="F279" s="62"/>
      <c r="G279" s="194"/>
      <c r="H279" s="194"/>
      <c r="I279" s="62"/>
      <c r="J279" s="194"/>
      <c r="K279" s="195"/>
      <c r="L279" s="194"/>
    </row>
    <row r="280" spans="1:12" s="125" customFormat="1" x14ac:dyDescent="0.35">
      <c r="A280" s="191"/>
      <c r="B280" s="191"/>
      <c r="C280" s="61"/>
      <c r="D280" s="192"/>
      <c r="E280" s="193"/>
      <c r="F280" s="62"/>
      <c r="G280" s="194"/>
      <c r="H280" s="194"/>
      <c r="I280" s="62"/>
      <c r="J280" s="194"/>
      <c r="K280" s="195"/>
      <c r="L280" s="194"/>
    </row>
  </sheetData>
  <sheetProtection algorithmName="SHA-512" hashValue="bAruSJMuayLoftCB+md4T7fo0JlACVPZLeUcO12z5K7ta8JkIQfCqQuqni82PzeYCR8Jju/2lUkTPPLpp8DmSQ==" saltValue="A6kk7VAbAqLxtxaDkgzxew==" spinCount="100000" sheet="1" formatCells="0" formatColumns="0" formatRows="0"/>
  <conditionalFormatting sqref="E3">
    <cfRule type="dataBar" priority="1">
      <dataBar>
        <cfvo type="num" val="0.1"/>
        <cfvo type="num" val="1"/>
        <color theme="9" tint="0.39997558519241921"/>
      </dataBar>
      <extLst>
        <ext xmlns:x14="http://schemas.microsoft.com/office/spreadsheetml/2009/9/main" uri="{B025F937-C7B1-47D3-B67F-A62EFF666E3E}">
          <x14:id>{5B3F4764-4285-436F-9863-BFFB47CBA78B}</x14:id>
        </ext>
      </extLst>
    </cfRule>
  </conditionalFormatting>
  <conditionalFormatting sqref="E8">
    <cfRule type="dataBar" priority="3">
      <dataBar>
        <cfvo type="num" val="0.1"/>
        <cfvo type="num" val="1"/>
        <color theme="9" tint="0.39997558519241921"/>
      </dataBar>
      <extLst>
        <ext xmlns:x14="http://schemas.microsoft.com/office/spreadsheetml/2009/9/main" uri="{B025F937-C7B1-47D3-B67F-A62EFF666E3E}">
          <x14:id>{915DEDF1-396A-4BA0-97FE-30033DF27475}</x14:id>
        </ext>
      </extLst>
    </cfRule>
  </conditionalFormatting>
  <conditionalFormatting sqref="E11">
    <cfRule type="expression" dxfId="104" priority="256">
      <formula>AND(B11&lt;&gt;1,ISNUMBER(C11),OR(ISNUMBER(D11),D11="PG"))</formula>
    </cfRule>
  </conditionalFormatting>
  <conditionalFormatting sqref="E13:E16 E36:E41 E82:E96">
    <cfRule type="expression" dxfId="103" priority="201">
      <formula>AND(B13&lt;&gt;1,ISNUMBER(C13),ISNUMBER(D13))</formula>
    </cfRule>
  </conditionalFormatting>
  <conditionalFormatting sqref="E20">
    <cfRule type="expression" dxfId="102" priority="255">
      <formula>AND(B20&lt;&gt;1,ISNUMBER(C20),OR(ISNUMBER(D20),D20="PG"))</formula>
    </cfRule>
  </conditionalFormatting>
  <conditionalFormatting sqref="E22:E23">
    <cfRule type="expression" dxfId="101" priority="200">
      <formula>AND(B22&lt;&gt;1,ISNUMBER(C22),ISNUMBER(D22))</formula>
    </cfRule>
  </conditionalFormatting>
  <conditionalFormatting sqref="E27">
    <cfRule type="expression" dxfId="100" priority="254">
      <formula>AND(B27&lt;&gt;1,ISNUMBER(C27),OR(ISNUMBER(D27),D27="PG"))</formula>
    </cfRule>
  </conditionalFormatting>
  <conditionalFormatting sqref="E28:E30">
    <cfRule type="expression" dxfId="99" priority="199">
      <formula>AND(B28&lt;&gt;1,ISNUMBER(C28),ISNUMBER(D28))</formula>
    </cfRule>
  </conditionalFormatting>
  <conditionalFormatting sqref="E34">
    <cfRule type="expression" dxfId="98" priority="253">
      <formula>AND(B34&lt;&gt;1,ISNUMBER(C34),OR(ISNUMBER(D34),D34="PG"))</formula>
    </cfRule>
  </conditionalFormatting>
  <conditionalFormatting sqref="E45">
    <cfRule type="expression" dxfId="97" priority="252">
      <formula>AND(B45&lt;&gt;1,ISNUMBER(C45),OR(ISNUMBER(D45),D45="PG"))</formula>
    </cfRule>
  </conditionalFormatting>
  <conditionalFormatting sqref="E46:E52">
    <cfRule type="expression" dxfId="96" priority="197">
      <formula>AND(B46&lt;&gt;1,ISNUMBER(C46),ISNUMBER(D46))</formula>
    </cfRule>
  </conditionalFormatting>
  <conditionalFormatting sqref="E56">
    <cfRule type="expression" dxfId="95" priority="251">
      <formula>AND(B56&lt;&gt;1,ISNUMBER(C56),OR(ISNUMBER(D56),D56="PG"))</formula>
    </cfRule>
  </conditionalFormatting>
  <conditionalFormatting sqref="E57:E65">
    <cfRule type="expression" dxfId="94" priority="40">
      <formula>AND(B57&lt;&gt;1,ISNUMBER(C57),ISNUMBER(D57))</formula>
    </cfRule>
  </conditionalFormatting>
  <conditionalFormatting sqref="E69">
    <cfRule type="expression" dxfId="93" priority="250">
      <formula>AND(B69&lt;&gt;1,ISNUMBER(C69),OR(ISNUMBER(D69),D69="PG"))</formula>
    </cfRule>
  </conditionalFormatting>
  <conditionalFormatting sqref="E70:E75">
    <cfRule type="expression" dxfId="92" priority="195">
      <formula>AND(B70&lt;&gt;1,ISNUMBER(C70),ISNUMBER(D70))</formula>
    </cfRule>
  </conditionalFormatting>
  <conditionalFormatting sqref="E78">
    <cfRule type="dataBar" priority="2">
      <dataBar>
        <cfvo type="num" val="0.1"/>
        <cfvo type="num" val="1"/>
        <color theme="9" tint="0.39997558519241921"/>
      </dataBar>
      <extLst>
        <ext xmlns:x14="http://schemas.microsoft.com/office/spreadsheetml/2009/9/main" uri="{B025F937-C7B1-47D3-B67F-A62EFF666E3E}">
          <x14:id>{039F0728-C502-4A42-A4C5-109BD6737F54}</x14:id>
        </ext>
      </extLst>
    </cfRule>
  </conditionalFormatting>
  <conditionalFormatting sqref="E81">
    <cfRule type="expression" dxfId="91" priority="249">
      <formula>AND(B81&lt;&gt;1,ISNUMBER(C81),OR(ISNUMBER(D81),D81="PG"))</formula>
    </cfRule>
  </conditionalFormatting>
  <conditionalFormatting sqref="E100">
    <cfRule type="expression" dxfId="90" priority="248">
      <formula>AND(B100&lt;&gt;1,ISNUMBER(C100),OR(ISNUMBER(D100),D100="PG"))</formula>
    </cfRule>
  </conditionalFormatting>
  <conditionalFormatting sqref="E101:E108">
    <cfRule type="expression" dxfId="89" priority="193">
      <formula>AND(B101&lt;&gt;1,ISNUMBER(C101),ISNUMBER(D101))</formula>
    </cfRule>
  </conditionalFormatting>
  <conditionalFormatting sqref="E112">
    <cfRule type="expression" dxfId="88" priority="247">
      <formula>AND(B112&lt;&gt;1,ISNUMBER(C112),OR(ISNUMBER(D112),D112="PG"))</formula>
    </cfRule>
  </conditionalFormatting>
  <conditionalFormatting sqref="E114:E120">
    <cfRule type="expression" dxfId="87" priority="192">
      <formula>AND(B114&lt;&gt;1,ISNUMBER(C114),ISNUMBER(D114))</formula>
    </cfRule>
  </conditionalFormatting>
  <conditionalFormatting sqref="E124">
    <cfRule type="expression" dxfId="86" priority="246">
      <formula>AND(B124&lt;&gt;1,ISNUMBER(C124),OR(ISNUMBER(D124),D124="PG"))</formula>
    </cfRule>
  </conditionalFormatting>
  <conditionalFormatting sqref="E125:E129">
    <cfRule type="expression" dxfId="85" priority="191">
      <formula>AND(B125&lt;&gt;1,ISNUMBER(C125),ISNUMBER(D125))</formula>
    </cfRule>
  </conditionalFormatting>
  <conditionalFormatting sqref="E130">
    <cfRule type="expression" dxfId="84" priority="216">
      <formula>AND(B130&lt;&gt;1,NOT(ISBLANK(D130)))</formula>
    </cfRule>
  </conditionalFormatting>
  <conditionalFormatting sqref="F130">
    <cfRule type="expression" dxfId="83" priority="217">
      <formula>AND(B130&lt;&gt;1,NOT(ISBLANK(F130)))</formula>
    </cfRule>
  </conditionalFormatting>
  <conditionalFormatting sqref="G11:G16">
    <cfRule type="expression" dxfId="82" priority="36">
      <formula>AND(B11=1,F11="S", NOT(ISBLANK(G11)))</formula>
    </cfRule>
  </conditionalFormatting>
  <conditionalFormatting sqref="G20:G23">
    <cfRule type="expression" dxfId="81" priority="15">
      <formula>AND(B20=1,F20="S", NOT(ISBLANK(G20)))</formula>
    </cfRule>
  </conditionalFormatting>
  <conditionalFormatting sqref="G27:G30">
    <cfRule type="expression" dxfId="80" priority="14">
      <formula>AND(B27=1,F27="S", NOT(ISBLANK(G27)))</formula>
    </cfRule>
  </conditionalFormatting>
  <conditionalFormatting sqref="G34:G41">
    <cfRule type="expression" dxfId="79" priority="13">
      <formula>AND(B34=1,F34="S", NOT(ISBLANK(G34)))</formula>
    </cfRule>
  </conditionalFormatting>
  <conditionalFormatting sqref="G45:G52">
    <cfRule type="expression" dxfId="78" priority="12">
      <formula>AND(B45=1,F45="S", NOT(ISBLANK(G45)))</formula>
    </cfRule>
  </conditionalFormatting>
  <conditionalFormatting sqref="G56:G65">
    <cfRule type="expression" dxfId="77" priority="11">
      <formula>AND(B56=1,F56="S", NOT(ISBLANK(G56)))</formula>
    </cfRule>
  </conditionalFormatting>
  <conditionalFormatting sqref="G69:G75">
    <cfRule type="expression" dxfId="76" priority="10">
      <formula>AND(B69=1,F69="S", NOT(ISBLANK(G69)))</formula>
    </cfRule>
  </conditionalFormatting>
  <conditionalFormatting sqref="G81:G96">
    <cfRule type="expression" dxfId="75" priority="9">
      <formula>AND(B81=1,F81="S", NOT(ISBLANK(G81)))</formula>
    </cfRule>
  </conditionalFormatting>
  <conditionalFormatting sqref="G100:G108">
    <cfRule type="expression" dxfId="74" priority="8">
      <formula>AND(B100=1,F100="S", NOT(ISBLANK(G100)))</formula>
    </cfRule>
  </conditionalFormatting>
  <conditionalFormatting sqref="G112:G120">
    <cfRule type="expression" dxfId="73" priority="7">
      <formula>AND(B112=1,F112="S", NOT(ISBLANK(G112)))</formula>
    </cfRule>
  </conditionalFormatting>
  <conditionalFormatting sqref="G124:G129">
    <cfRule type="expression" dxfId="72" priority="6">
      <formula>AND(B124=1,F124="S", NOT(ISBLANK(G124)))</formula>
    </cfRule>
  </conditionalFormatting>
  <dataValidations count="3">
    <dataValidation type="list" allowBlank="1" showDropDown="1" showInputMessage="1" showErrorMessage="1" error="opção inválida!" sqref="F45 I126 F29 F81 F69 F56 F34 I27 F126 I81 I11 F112 I20 I34 I45 I56 I69 F20 I29 I112 F124 I124 F27 F11" xr:uid="{00000000-0002-0000-0300-000000000000}">
      <formula1>"s,n,S,N"</formula1>
    </dataValidation>
    <dataValidation type="list" allowBlank="1" showDropDown="1" showInputMessage="1" showErrorMessage="1" error="opção inválida!" sqref="F12:F16 F21:F23 F28 F35:F41 F46:F52 F30 F70:F75 F57:F65 F82:F96 F113:F120 F125 F100:F108 F127:F129" xr:uid="{CEEC64E2-D5C8-4543-BC6D-D05EF4715E1E}">
      <formula1>"s,n,S,N,p,P"</formula1>
    </dataValidation>
    <dataValidation type="list" allowBlank="1" showDropDown="1" showInputMessage="1" showErrorMessage="1" error="opção inválida!" sqref="I12:I16 I21:I23 I28 I35:I41 I46:I52 I30 I70:I75 I57:I65 I82:I96 I113:I120 I125 I100:I108 I127:I129" xr:uid="{8A656FD0-1A2B-4734-9784-942ED7A53450}">
      <formula1>"s,n,p,S,N,P"</formula1>
    </dataValidation>
  </dataValidations>
  <pageMargins left="0.511811024" right="0.511811024" top="0.78740157499999996" bottom="0.78740157499999996" header="0.31496062000000002" footer="0.31496062000000002"/>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5B3F4764-4285-436F-9863-BFFB47CBA78B}">
            <x14:dataBar minLength="0" maxLength="100" gradient="0">
              <x14:cfvo type="num">
                <xm:f>0.1</xm:f>
              </x14:cfvo>
              <x14:cfvo type="num">
                <xm:f>1</xm:f>
              </x14:cfvo>
              <x14:negativeFillColor rgb="FFFF0000"/>
              <x14:axisColor rgb="FF000000"/>
            </x14:dataBar>
          </x14:cfRule>
          <xm:sqref>E3</xm:sqref>
        </x14:conditionalFormatting>
        <x14:conditionalFormatting xmlns:xm="http://schemas.microsoft.com/office/excel/2006/main">
          <x14:cfRule type="dataBar" id="{915DEDF1-396A-4BA0-97FE-30033DF27475}">
            <x14:dataBar minLength="0" maxLength="100" gradient="0">
              <x14:cfvo type="num">
                <xm:f>0.1</xm:f>
              </x14:cfvo>
              <x14:cfvo type="num">
                <xm:f>1</xm:f>
              </x14:cfvo>
              <x14:negativeFillColor rgb="FFFF0000"/>
              <x14:axisColor rgb="FF000000"/>
            </x14:dataBar>
          </x14:cfRule>
          <xm:sqref>E8</xm:sqref>
        </x14:conditionalFormatting>
        <x14:conditionalFormatting xmlns:xm="http://schemas.microsoft.com/office/excel/2006/main">
          <x14:cfRule type="dataBar" id="{039F0728-C502-4A42-A4C5-109BD6737F54}">
            <x14:dataBar minLength="0" maxLength="100" gradient="0">
              <x14:cfvo type="num">
                <xm:f>0.1</xm:f>
              </x14:cfvo>
              <x14:cfvo type="num">
                <xm:f>1</xm:f>
              </x14:cfvo>
              <x14:negativeFillColor rgb="FFFF0000"/>
              <x14:axisColor rgb="FF000000"/>
            </x14:dataBar>
          </x14:cfRule>
          <xm:sqref>E78</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74"/>
  <sheetViews>
    <sheetView topLeftCell="C1" zoomScale="80" zoomScaleNormal="80" workbookViewId="0">
      <selection activeCell="F11" sqref="F11"/>
    </sheetView>
  </sheetViews>
  <sheetFormatPr defaultColWidth="8.90625" defaultRowHeight="21" x14ac:dyDescent="0.35"/>
  <cols>
    <col min="1" max="1" width="2.1796875" style="118" customWidth="1"/>
    <col min="2" max="2" width="2.453125" style="118" customWidth="1"/>
    <col min="3" max="3" width="2.90625" style="1" customWidth="1"/>
    <col min="4" max="4" width="3" style="196" customWidth="1"/>
    <col min="5" max="5" width="52.6328125" style="197" customWidth="1"/>
    <col min="6" max="6" width="5.81640625" style="34" customWidth="1"/>
    <col min="7" max="7" width="33" style="198" customWidth="1"/>
    <col min="8" max="8" width="0.81640625" style="198" customWidth="1"/>
    <col min="9" max="9" width="5.81640625" style="34" customWidth="1"/>
    <col min="10" max="10" width="0.90625" style="198" customWidth="1"/>
    <col min="11" max="11" width="36.1796875" style="199" customWidth="1"/>
    <col min="12" max="12" width="2.1796875" style="198" customWidth="1"/>
    <col min="13" max="22" width="9.1796875" style="125"/>
    <col min="23" max="16384" width="8.90625" style="126"/>
  </cols>
  <sheetData>
    <row r="1" spans="1:12" ht="17.149999999999999" customHeight="1" x14ac:dyDescent="0.35">
      <c r="C1" s="106"/>
      <c r="D1" s="201"/>
      <c r="E1" s="202" t="str">
        <f>Capa!A1</f>
        <v>LV v5</v>
      </c>
      <c r="F1" s="107"/>
      <c r="G1" s="121"/>
      <c r="H1" s="122"/>
      <c r="I1" s="35"/>
      <c r="J1" s="123"/>
      <c r="K1" s="124"/>
      <c r="L1" s="123"/>
    </row>
    <row r="2" spans="1:12" ht="18" customHeight="1" x14ac:dyDescent="0.35">
      <c r="C2" s="8" t="s">
        <v>296</v>
      </c>
      <c r="D2" s="8" t="s">
        <v>297</v>
      </c>
      <c r="E2" s="274" t="str">
        <f>"PGs: "&amp;SUMIFS($B$1:$B$230,$A$1:$A$230,"="&amp;A4&amp;"??",$D$1:$D$230,"=PG",B$1:B$230,"&gt;0")&amp;"  LV: "&amp;SUMIFS($B$1:$B$230,$A$1:$A$230,"="&amp;A4&amp;"??",$D$1:$D$230,"&lt;&gt;PG",B$1:B$230,"&gt;0")</f>
        <v>PGs: 4  LV: 10</v>
      </c>
      <c r="F2" s="267" t="s">
        <v>903</v>
      </c>
      <c r="G2" s="78" t="s">
        <v>912</v>
      </c>
      <c r="H2" s="123"/>
      <c r="I2" s="43" t="s">
        <v>913</v>
      </c>
      <c r="J2" s="123"/>
      <c r="K2" s="77" t="s">
        <v>318</v>
      </c>
      <c r="L2" s="127"/>
    </row>
    <row r="3" spans="1:12" ht="18" customHeight="1" x14ac:dyDescent="0.35">
      <c r="A3" s="118" t="s">
        <v>945</v>
      </c>
      <c r="C3" s="65"/>
      <c r="D3" s="66"/>
      <c r="E3" s="73">
        <f>IF(SUMIFS($B$1:$B$230,$A$1:$A$230,"="&amp;A4&amp;"??",B$1:B$230,"&gt;0")&lt;=0,0,COUNTIFS($F$1:$F$230,"*",$A$1:$A$230,"="&amp;A4&amp;"??",B$1:B$230,"&gt;0")/SUMIFS($B$1:$B$230,$A$1:$A$230,"="&amp;A4&amp;"??",B$1:B$230,"&gt;0"))</f>
        <v>0</v>
      </c>
      <c r="F3" s="42"/>
      <c r="G3" s="75"/>
      <c r="H3" s="128"/>
      <c r="I3" s="43"/>
      <c r="J3" s="128"/>
      <c r="K3" s="67"/>
      <c r="L3" s="129"/>
    </row>
    <row r="4" spans="1:12" ht="15.5" x14ac:dyDescent="0.35">
      <c r="A4" s="118" t="s">
        <v>945</v>
      </c>
      <c r="B4" s="7" t="str">
        <f>IF(  AND(ISNUMBER(C4),OR(ISNUMBER(D4),D4="PG")),IF(IF(Capa!$B$6="B",0,Capa!$B$6)&gt;=C4,1,0),"")</f>
        <v/>
      </c>
      <c r="C4" s="11" t="str">
        <f>IF(ISBLANK(D4),"",IF(ISERR(SEARCH(D4&amp;"\","&lt;B&gt;\&lt;1&gt;\&lt;2&gt;\&lt;3&gt;\")),IF(AND(NOT(ISBLANK(#REF!)),#REF!&lt;=3),#REF!,""),
IF(SEARCH(D4&amp;"\","&lt;B&gt;\&lt;1&gt;\&lt;2&gt;\&lt;3&gt;\")=1,0,IF(SEARCH(D4&amp;"\","&lt;B&gt;\&lt;1&gt;\&lt;2&gt;\&lt;3&gt;\")=5,1,IF(SEARCH(D4&amp;"\","&lt;B&gt;\&lt;1&gt;\&lt;2&gt;\&lt;3&gt;\")=9,2,IF(SEARCH(D4&amp;"\","&lt;B&gt;\&lt;1&gt;\&lt;2&gt;\&lt;3&gt;\")=13,3,""))))))</f>
        <v/>
      </c>
      <c r="D4" s="15"/>
      <c r="E4" s="218" t="s">
        <v>120</v>
      </c>
      <c r="F4" s="269">
        <f>IF(COUNTIFS($A$1:$A$230,"="&amp;A4&amp;"??",$B$1:$B$230,"&gt;0",$D$1:$D$230,"&gt;0")&gt;0,(COUNTIFS($A$1:$A$230,"="&amp;A4&amp;"??",$B$1:$B$230,"&gt;0",$D$1:$D$230,"&gt;0",F$1:F$230,"=S")+COUNTIFS($A$1:$A$230,"="&amp;A4&amp;"??",$B$1:$B$230,"&gt;0",$D$1:$D$230,"&gt;0",$F$1:$F$230,"=P")+COUNTIFS($A$1:$A$230,"="&amp;A4&amp;"??",$B$1:$B$230,"&gt;0",$D$1:$D$230,"&gt;0",F$1:F$230,"=N"))/COUNTIFS($A$1:$A$230,"="&amp;A4&amp;"??",$B$1:$B$230,"&gt;0",$D$1:$D$230,"&gt;0"),0)</f>
        <v>0</v>
      </c>
      <c r="G4" s="132"/>
      <c r="H4" s="133"/>
      <c r="I4" s="269">
        <f>IF(COUNTIFS($A$1:$A$230,"="&amp;A4&amp;"??",$B$1:$B$230,"&gt;0",$D$1:$D$230,"&gt;0")&gt;0,
        (COUNTIFS($A$1:$A$230,"="&amp;A4&amp;"??",$B$1:$B$230,"&gt;0",$D$1:$D$230,"&gt;0",F$1:F$230,"=S",I$1:I$230,"") +
         (COUNTIFS($A$1:$A$230,"="&amp;A4&amp;"??",$B$1:$B$230,"&gt;0",$D$1:$D$230,"&gt;0",$F$1:$F$230,"=P",I$1:I$230,"")/2) +
         COUNTIFS($A$1:$A$230,"="&amp;A4&amp;"??",$B$1:$B$230,"&gt;0",$D$1:$D$230,"&gt;0",I$1:I$230,"=S") +
         (COUNTIFS($A$1:$A$230,"="&amp;A4&amp;"??",$B$1:$B$230,"&gt;0",$D$1:$D$230,"&gt;0",I$1:I$230,"=P")/2)
         )/COUNTIFS($A$1:$A$230,"="&amp;A4&amp;"??",$B$1:$B$230,"&gt;0",$D$1:$D$230,"&gt;0"),0)</f>
        <v>0</v>
      </c>
      <c r="J4" s="132"/>
      <c r="K4" s="152"/>
      <c r="L4" s="132"/>
    </row>
    <row r="5" spans="1:12" ht="29" x14ac:dyDescent="0.35">
      <c r="A5" s="118" t="s">
        <v>945</v>
      </c>
      <c r="B5" s="7" t="str">
        <f>IF(  AND(ISNUMBER(C5),OR(ISNUMBER(D5),D5="PG")),IF(IF(Capa!$B$6="B",0,Capa!$B$6)&gt;=C5,1,0),"")</f>
        <v/>
      </c>
      <c r="C5" s="20" t="str">
        <f t="shared" ref="C5:C13" si="0">IF(ISBLANK(D5),"",IF(ISERR(SEARCH(D5&amp;"\","&lt;B&gt;\&lt;1&gt;\&lt;2&gt;\&lt;3&gt;\")),IF(AND(NOT(ISBLANK(C4)),C4&lt;=3),C4,""),
IF(SEARCH(D5&amp;"\","&lt;B&gt;\&lt;1&gt;\&lt;2&gt;\&lt;3&gt;\")=1,0,IF(SEARCH(D5&amp;"\","&lt;B&gt;\&lt;1&gt;\&lt;2&gt;\&lt;3&gt;\")=5,1,IF(SEARCH(D5&amp;"\","&lt;B&gt;\&lt;1&gt;\&lt;2&gt;\&lt;3&gt;\")=9,2,IF(SEARCH(D5&amp;"\","&lt;B&gt;\&lt;1&gt;\&lt;2&gt;\&lt;3&gt;\")=13,3,""))))))</f>
        <v/>
      </c>
      <c r="D5" s="21"/>
      <c r="E5" s="219" t="s">
        <v>447</v>
      </c>
      <c r="F5" s="220"/>
      <c r="G5" s="220"/>
      <c r="H5" s="175"/>
      <c r="I5" s="220"/>
      <c r="J5" s="176"/>
      <c r="K5" s="220"/>
      <c r="L5" s="178"/>
    </row>
    <row r="6" spans="1:12" ht="6.5" customHeight="1" x14ac:dyDescent="0.35">
      <c r="B6" s="7" t="str">
        <f>IF(  AND(ISNUMBER(C6),OR(ISNUMBER(D6),D6="PG")),IF(IF(Capa!$B$6="B",0,Capa!$B$6)&gt;=C6,1,0),"")</f>
        <v/>
      </c>
      <c r="C6" s="94" t="str">
        <f t="shared" si="0"/>
        <v/>
      </c>
      <c r="D6" s="95"/>
      <c r="E6" s="221"/>
      <c r="F6" s="91"/>
      <c r="G6" s="142"/>
      <c r="H6" s="142"/>
      <c r="I6" s="91"/>
      <c r="J6" s="142"/>
      <c r="K6" s="169"/>
      <c r="L6" s="142"/>
    </row>
    <row r="7" spans="1:12" ht="14.5" x14ac:dyDescent="0.35">
      <c r="A7" s="118" t="s">
        <v>946</v>
      </c>
      <c r="B7" s="7" t="str">
        <f>IF(  AND(ISNUMBER(C7),OR(ISNUMBER(D7),D7="PG")),IF(IF(Capa!$B$6="B",0,Capa!$B$6)&gt;=C7,1,0),"")</f>
        <v/>
      </c>
      <c r="C7" s="11" t="str">
        <f t="shared" si="0"/>
        <v/>
      </c>
      <c r="D7" s="15"/>
      <c r="E7" s="182" t="s">
        <v>421</v>
      </c>
      <c r="F7" s="268">
        <f>IF(COUNTIFS($A$1:$A$230,"="&amp;A7&amp;"?",$B$1:$B$230,"&gt;0",$D$1:$D$230,"&gt;0")&gt;0,(COUNTIFS($A$1:$A$230,"="&amp;A7&amp;"?",$B$1:$B$230,"&gt;0",$D$1:$D$230,"&gt;0",F$1:F$230,"=S")+COUNTIFS($A$1:$A$230,"="&amp;A7&amp;"?",$B$1:$B$230,"&gt;0",$D$1:$D$230,"&gt;0",$F$1:$F$230,"=P")+COUNTIFS($A$1:$A$230,"="&amp;A7&amp;"?",$B$1:$B$230,"&gt;0",$D$1:$D$230,"&gt;0",F$1:F$230,"=N"))/COUNTIFS($A$1:$A$230,"="&amp;A7&amp;"?",$B$1:$B$230,"&gt;0",$D$1:$D$230,"&gt;0"),0)</f>
        <v>0</v>
      </c>
      <c r="G7" s="146"/>
      <c r="H7" s="146"/>
      <c r="I7" s="268">
        <f>IF(COUNTIFS($A$1:$A$230,"="&amp;A7&amp;"?",$B$1:$B$230,"&gt;0",$D$1:$D$230,"&gt;0")&gt;0,
        (COUNTIFS($A$1:$A$230,"="&amp;A7&amp;"?",$B$1:$B$230,"&gt;0",$D$1:$D$230,"&gt;0",F$1:F$230,"=S",I$1:I$230,"") +
         (COUNTIFS($A$1:$A$230,"="&amp;A7&amp;"?",$B$1:$B$230,"&gt;0",$D$1:$D$230,"&gt;0",$F$1:$F$230,"=P",I$1:I$230,"")/2) +
         COUNTIFS($A$1:$A$230,"="&amp;A7&amp;"?",$B$1:$B$230,"&gt;0",$D$1:$D$230,"&gt;0",I$1:I$230,"=S") +
         (COUNTIFS($A$1:$A$230,"="&amp;A7&amp;"?",$B$1:$B$230,"&gt;0",$D$1:$D$230,"&gt;0",I$1:I$230,"=P")/2)
         )/COUNTIFS($A$1:$A$230,"="&amp;A7&amp;"?",$B$1:$B$230,"&gt;0",$D$1:$D$230,"&gt;0"),0)</f>
        <v>0</v>
      </c>
      <c r="J7" s="132"/>
      <c r="K7" s="183"/>
      <c r="L7" s="132"/>
    </row>
    <row r="8" spans="1:12" ht="15.9" customHeight="1" x14ac:dyDescent="0.35">
      <c r="A8" s="118" t="s">
        <v>946</v>
      </c>
      <c r="B8" s="7" t="str">
        <f>IF(  AND(ISNUMBER(C8),OR(ISNUMBER(D8),D8="PG")),IF(IF(Capa!$B$6="B",0,Capa!$B$6)&gt;=C8,1,0),"")</f>
        <v/>
      </c>
      <c r="C8" s="82" t="str">
        <f t="shared" si="0"/>
        <v/>
      </c>
      <c r="D8" s="83"/>
      <c r="E8" s="73">
        <f>IF(SUMIFS($B$1:$B$230,$A$1:$A$230,"="&amp;A7&amp;"?",B$1:B$230,"&gt;0")&lt;=0,0,COUNTIFS($F$1:$F$230,"*",$A$1:$A$230,"="&amp;A7&amp;"?",B$1:B$230,"&gt;0")/SUMIFS($B$1:$B$230,$A$1:$A$230,"="&amp;A7&amp;"?",B$1:B$230,"&gt;0"))</f>
        <v>0</v>
      </c>
      <c r="F8" s="87"/>
      <c r="G8" s="175"/>
      <c r="H8" s="176"/>
      <c r="I8" s="104"/>
      <c r="J8" s="176"/>
      <c r="K8" s="177"/>
      <c r="L8" s="178"/>
    </row>
    <row r="9" spans="1:12" x14ac:dyDescent="0.35">
      <c r="A9" s="118" t="s">
        <v>947</v>
      </c>
      <c r="B9" s="7" t="str">
        <f>IF(  AND(ISNUMBER(C9),OR(ISNUMBER(D9),D9="PG")),IF(IF(Capa!$B$6="B",0,Capa!$B$6)&gt;=C9,1,0),"")</f>
        <v/>
      </c>
      <c r="C9" s="11" t="str">
        <f t="shared" si="0"/>
        <v/>
      </c>
      <c r="D9" s="15"/>
      <c r="E9" s="182" t="s">
        <v>121</v>
      </c>
      <c r="F9" s="24"/>
      <c r="G9" s="132"/>
      <c r="H9" s="132"/>
      <c r="I9" s="24"/>
      <c r="J9" s="132"/>
      <c r="K9" s="183"/>
      <c r="L9" s="270">
        <f>IF(COUNTIFS($A$1:$A$230,"="&amp;$A9,$B$1:$B$230,"&gt;0",$D$1:$D$230,"&gt;0")&gt;0,
        (COUNTIFS($A$1:$A$230,"="&amp;$A9,$B$1:$B$230,"&gt;0",$D$1:$D$230,"&gt;0",F$1:F$230,"=S",I$1:I$230,"") +
         (COUNTIFS($A$1:$A$230,"="&amp;$A9,$B$1:$B$230,"&gt;0",$D$1:$D$230,"&gt;0",$F$1:$F$230,"=P",I$1:I$230,"")/2) +
         COUNTIFS($A$1:$A$230,"="&amp;$A9,$B$1:$B$230,"&gt;0",$D$1:$D$230,"&gt;0",I$1:I$230,"=S") +
         (COUNTIFS($A$1:$A$230,"="&amp;$A9,$B$1:$B$230,"&gt;0",$D$1:$D$230,"&gt;0",I$1:I$230,"=P")/2)
         )/COUNTIFS($A$1:$A$230,"="&amp;$A9,$B$1:$B$230,"&gt;0",$D$1:$D$230,"&gt;0"),"")</f>
        <v>0</v>
      </c>
    </row>
    <row r="10" spans="1:12" ht="7.25" customHeight="1" x14ac:dyDescent="0.35">
      <c r="A10" s="118" t="s">
        <v>947</v>
      </c>
      <c r="B10" s="7" t="str">
        <f>IF(  AND(ISNUMBER(C10),OR(ISNUMBER(D10),D10="PG")),IF(IF(Capa!$B$6="B",0,Capa!$B$6)&gt;=C10,1,0),"")</f>
        <v/>
      </c>
      <c r="C10" s="18">
        <f t="shared" si="0"/>
        <v>0</v>
      </c>
      <c r="D10" s="19" t="s">
        <v>4</v>
      </c>
      <c r="E10" s="179"/>
      <c r="F10" s="29"/>
      <c r="G10" s="128"/>
      <c r="H10" s="157"/>
      <c r="I10" s="27"/>
      <c r="J10" s="157"/>
      <c r="K10" s="180"/>
      <c r="L10" s="158"/>
    </row>
    <row r="11" spans="1:12" ht="39" x14ac:dyDescent="0.35">
      <c r="A11" s="118" t="s">
        <v>947</v>
      </c>
      <c r="B11" s="7">
        <f>IF(  AND(ISNUMBER(C11),OR(ISNUMBER(D11),D11="PG")),IF(IF(Capa!$B$6="B",0,Capa!$B$6)&gt;=C11,1,0),"")</f>
        <v>1</v>
      </c>
      <c r="C11" s="6">
        <f t="shared" si="0"/>
        <v>0</v>
      </c>
      <c r="D11" s="5" t="s">
        <v>295</v>
      </c>
      <c r="E11" s="159" t="s">
        <v>122</v>
      </c>
      <c r="F11" s="26"/>
      <c r="G11" s="160"/>
      <c r="H11" s="161"/>
      <c r="I11" s="32"/>
      <c r="J11" s="157"/>
      <c r="K11" s="162"/>
      <c r="L11" s="158"/>
    </row>
    <row r="12" spans="1:12" ht="45.65" customHeight="1" x14ac:dyDescent="0.35">
      <c r="A12" s="118" t="s">
        <v>947</v>
      </c>
      <c r="B12" s="7">
        <f>IF(  AND(ISNUMBER(C12),OR(ISNUMBER(D12),D12="PG")),IF(IF(Capa!$B$6="B",0,Capa!$B$6)&gt;=C12,1,0),"")</f>
        <v>1</v>
      </c>
      <c r="C12" s="6">
        <f t="shared" si="0"/>
        <v>0</v>
      </c>
      <c r="D12" s="5">
        <v>202</v>
      </c>
      <c r="E12" s="164" t="s">
        <v>422</v>
      </c>
      <c r="F12" s="26"/>
      <c r="G12" s="160"/>
      <c r="H12" s="161"/>
      <c r="I12" s="32"/>
      <c r="J12" s="157"/>
      <c r="K12" s="162"/>
      <c r="L12" s="158"/>
    </row>
    <row r="13" spans="1:12" ht="7.75" customHeight="1" x14ac:dyDescent="0.35">
      <c r="A13" s="118" t="s">
        <v>947</v>
      </c>
      <c r="B13" s="7" t="str">
        <f>IF(  AND(ISNUMBER(C13),OR(ISNUMBER(D13),D13="PG")),IF(IF(Capa!$B$6="B",0,Capa!$B$6)&gt;=C13,1,0),"")</f>
        <v/>
      </c>
      <c r="C13" s="6">
        <f t="shared" si="0"/>
        <v>2</v>
      </c>
      <c r="D13" s="5" t="s">
        <v>9</v>
      </c>
      <c r="E13" s="164"/>
      <c r="F13" s="26"/>
      <c r="G13" s="160"/>
      <c r="H13" s="161"/>
      <c r="I13" s="32"/>
      <c r="J13" s="157"/>
      <c r="K13" s="162"/>
      <c r="L13" s="158"/>
    </row>
    <row r="14" spans="1:12" ht="43.5" x14ac:dyDescent="0.35">
      <c r="A14" s="118" t="s">
        <v>947</v>
      </c>
      <c r="B14" s="7">
        <f>IF(  AND(ISNUMBER(C14),OR(ISNUMBER(D14),D14="PG")),IF(IF(Capa!$B$6="B",0,Capa!$B$6)&gt;=C14,1,0),"")</f>
        <v>0</v>
      </c>
      <c r="C14" s="6">
        <f>IF(ISBLANK(D14),"",IF(ISERR(SEARCH(D14&amp;"\","&lt;B&gt;\&lt;1&gt;\&lt;2&gt;\&lt;3&gt;\")),IF(AND(NOT(ISBLANK(C13)),C13&lt;=3),C13,""),
IF(SEARCH(D14&amp;"\","&lt;B&gt;\&lt;1&gt;\&lt;2&gt;\&lt;3&gt;\")=1,0,IF(SEARCH(D14&amp;"\","&lt;B&gt;\&lt;1&gt;\&lt;2&gt;\&lt;3&gt;\")=5,1,IF(SEARCH(D14&amp;"\","&lt;B&gt;\&lt;1&gt;\&lt;2&gt;\&lt;3&gt;\")=9,2,IF(SEARCH(D14&amp;"\","&lt;B&gt;\&lt;1&gt;\&lt;2&gt;\&lt;3&gt;\")=13,3,""))))))</f>
        <v>2</v>
      </c>
      <c r="D14" s="5">
        <v>203</v>
      </c>
      <c r="E14" s="164" t="s">
        <v>423</v>
      </c>
      <c r="F14" s="26"/>
      <c r="G14" s="160"/>
      <c r="H14" s="161"/>
      <c r="I14" s="32"/>
      <c r="J14" s="157"/>
      <c r="K14" s="162"/>
      <c r="L14" s="158"/>
    </row>
    <row r="15" spans="1:12" ht="29" x14ac:dyDescent="0.35">
      <c r="A15" s="118" t="s">
        <v>947</v>
      </c>
      <c r="B15" s="7">
        <f>IF(  AND(ISNUMBER(C15),OR(ISNUMBER(D15),D15="PG")),IF(IF(Capa!$B$6="B",0,Capa!$B$6)&gt;=C15,1,0),"")</f>
        <v>0</v>
      </c>
      <c r="C15" s="6">
        <f>IF(ISBLANK(D15),"",IF(ISERR(SEARCH(D15&amp;"\","&lt;B&gt;\&lt;1&gt;\&lt;2&gt;\&lt;3&gt;\")),IF(AND(NOT(ISBLANK(C14)),C14&lt;=3),C14,""),
IF(SEARCH(D15&amp;"\","&lt;B&gt;\&lt;1&gt;\&lt;2&gt;\&lt;3&gt;\")=1,0,IF(SEARCH(D15&amp;"\","&lt;B&gt;\&lt;1&gt;\&lt;2&gt;\&lt;3&gt;\")=5,1,IF(SEARCH(D15&amp;"\","&lt;B&gt;\&lt;1&gt;\&lt;2&gt;\&lt;3&gt;\")=9,2,IF(SEARCH(D15&amp;"\","&lt;B&gt;\&lt;1&gt;\&lt;2&gt;\&lt;3&gt;\")=13,3,""))))))</f>
        <v>2</v>
      </c>
      <c r="D15" s="5">
        <v>204</v>
      </c>
      <c r="E15" s="164" t="s">
        <v>424</v>
      </c>
      <c r="F15" s="26"/>
      <c r="G15" s="160"/>
      <c r="H15" s="161"/>
      <c r="I15" s="32"/>
      <c r="J15" s="157"/>
      <c r="K15" s="162"/>
      <c r="L15" s="158"/>
    </row>
    <row r="16" spans="1:12" ht="5.4" customHeight="1" x14ac:dyDescent="0.35">
      <c r="A16" s="118" t="s">
        <v>947</v>
      </c>
      <c r="B16" s="7" t="str">
        <f>IF(  AND(ISNUMBER(C16),OR(ISNUMBER(D16),D16="PG")),IF(IF(Capa!$B$6="B",0,Capa!$B$6)&gt;=C16,1,0),"")</f>
        <v/>
      </c>
      <c r="C16" s="6">
        <f t="shared" ref="C16:C75" si="1">IF(ISBLANK(D16),"",IF(ISERR(SEARCH(D16&amp;"\","&lt;B&gt;\&lt;1&gt;\&lt;2&gt;\&lt;3&gt;\")),IF(AND(NOT(ISBLANK(C15)),C15&lt;=3),C15,""),
IF(SEARCH(D16&amp;"\","&lt;B&gt;\&lt;1&gt;\&lt;2&gt;\&lt;3&gt;\")=1,0,IF(SEARCH(D16&amp;"\","&lt;B&gt;\&lt;1&gt;\&lt;2&gt;\&lt;3&gt;\")=5,1,IF(SEARCH(D16&amp;"\","&lt;B&gt;\&lt;1&gt;\&lt;2&gt;\&lt;3&gt;\")=9,2,IF(SEARCH(D16&amp;"\","&lt;B&gt;\&lt;1&gt;\&lt;2&gt;\&lt;3&gt;\")=13,3,""))))))</f>
        <v>3</v>
      </c>
      <c r="D16" s="5" t="s">
        <v>11</v>
      </c>
      <c r="E16" s="164"/>
      <c r="F16" s="26"/>
      <c r="G16" s="160"/>
      <c r="H16" s="161"/>
      <c r="I16" s="32"/>
      <c r="J16" s="157"/>
      <c r="K16" s="162"/>
      <c r="L16" s="158"/>
    </row>
    <row r="17" spans="1:12" ht="43.5" x14ac:dyDescent="0.35">
      <c r="A17" s="118" t="s">
        <v>947</v>
      </c>
      <c r="B17" s="7">
        <f>IF(  AND(ISNUMBER(C17),OR(ISNUMBER(D17),D17="PG")),IF(IF(Capa!$B$6="B",0,Capa!$B$6)&gt;=C17,1,0),"")</f>
        <v>0</v>
      </c>
      <c r="C17" s="6">
        <f t="shared" si="1"/>
        <v>3</v>
      </c>
      <c r="D17" s="5">
        <v>205</v>
      </c>
      <c r="E17" s="164" t="s">
        <v>425</v>
      </c>
      <c r="F17" s="26"/>
      <c r="G17" s="160"/>
      <c r="H17" s="161"/>
      <c r="I17" s="32"/>
      <c r="J17" s="157"/>
      <c r="K17" s="162"/>
      <c r="L17" s="158"/>
    </row>
    <row r="18" spans="1:12" ht="43.5" x14ac:dyDescent="0.35">
      <c r="A18" s="118" t="s">
        <v>947</v>
      </c>
      <c r="B18" s="7">
        <f>IF(  AND(ISNUMBER(C18),OR(ISNUMBER(D18),D18="PG")),IF(IF(Capa!$B$6="B",0,Capa!$B$6)&gt;=C18,1,0),"")</f>
        <v>0</v>
      </c>
      <c r="C18" s="6">
        <f t="shared" si="1"/>
        <v>3</v>
      </c>
      <c r="D18" s="5">
        <v>206</v>
      </c>
      <c r="E18" s="164" t="s">
        <v>426</v>
      </c>
      <c r="F18" s="26"/>
      <c r="G18" s="160"/>
      <c r="H18" s="161"/>
      <c r="I18" s="32"/>
      <c r="J18" s="157"/>
      <c r="K18" s="162"/>
      <c r="L18" s="158"/>
    </row>
    <row r="19" spans="1:12" ht="29" x14ac:dyDescent="0.35">
      <c r="A19" s="118" t="s">
        <v>947</v>
      </c>
      <c r="B19" s="7">
        <f>IF(  AND(ISNUMBER(C19),OR(ISNUMBER(D19),D19="PG")),IF(IF(Capa!$B$6="B",0,Capa!$B$6)&gt;=C19,1,0),"")</f>
        <v>0</v>
      </c>
      <c r="C19" s="6">
        <f t="shared" si="1"/>
        <v>3</v>
      </c>
      <c r="D19" s="5">
        <v>207</v>
      </c>
      <c r="E19" s="164" t="s">
        <v>427</v>
      </c>
      <c r="F19" s="26"/>
      <c r="G19" s="160"/>
      <c r="H19" s="161"/>
      <c r="I19" s="32"/>
      <c r="J19" s="157"/>
      <c r="K19" s="162"/>
      <c r="L19" s="158"/>
    </row>
    <row r="20" spans="1:12" ht="8.15" customHeight="1" x14ac:dyDescent="0.35">
      <c r="B20" s="7" t="str">
        <f>IF(  AND(ISNUMBER(C20),OR(ISNUMBER(D20),D20="PG")),IF(IF(Capa!$B$6="B",0,Capa!$B$6)&gt;=C20,1,0),"")</f>
        <v/>
      </c>
      <c r="C20" s="98" t="str">
        <f t="shared" si="1"/>
        <v/>
      </c>
      <c r="D20" s="23"/>
      <c r="E20" s="208"/>
      <c r="F20" s="30"/>
      <c r="G20" s="172"/>
      <c r="H20" s="157"/>
      <c r="I20" s="27"/>
      <c r="J20" s="157"/>
      <c r="K20" s="209"/>
      <c r="L20" s="158"/>
    </row>
    <row r="21" spans="1:12" x14ac:dyDescent="0.35">
      <c r="A21" s="118" t="s">
        <v>948</v>
      </c>
      <c r="B21" s="7" t="str">
        <f>IF(  AND(ISNUMBER(C21),OR(ISNUMBER(D21),D21="PG")),IF(IF(Capa!$B$6="B",0,Capa!$B$6)&gt;=C21,1,0),"")</f>
        <v/>
      </c>
      <c r="C21" s="11" t="str">
        <f t="shared" si="1"/>
        <v/>
      </c>
      <c r="D21" s="15"/>
      <c r="E21" s="182" t="s">
        <v>428</v>
      </c>
      <c r="F21" s="24"/>
      <c r="G21" s="132"/>
      <c r="H21" s="132"/>
      <c r="I21" s="24"/>
      <c r="J21" s="132"/>
      <c r="K21" s="183"/>
      <c r="L21" s="270">
        <f>IF(COUNTIFS($A$1:$A$230,"="&amp;$A21,$B$1:$B$230,"&gt;0",$D$1:$D$230,"&gt;0")&gt;0,
        (COUNTIFS($A$1:$A$230,"="&amp;$A21,$B$1:$B$230,"&gt;0",$D$1:$D$230,"&gt;0",F$1:F$230,"=S",I$1:I$230,"") +
         (COUNTIFS($A$1:$A$230,"="&amp;$A21,$B$1:$B$230,"&gt;0",$D$1:$D$230,"&gt;0",$F$1:$F$230,"=P",I$1:I$230,"")/2) +
         COUNTIFS($A$1:$A$230,"="&amp;$A21,$B$1:$B$230,"&gt;0",$D$1:$D$230,"&gt;0",I$1:I$230,"=S") +
         (COUNTIFS($A$1:$A$230,"="&amp;$A21,$B$1:$B$230,"&gt;0",$D$1:$D$230,"&gt;0",I$1:I$230,"=P")/2)
         )/COUNTIFS($A$1:$A$230,"="&amp;$A21,$B$1:$B$230,"&gt;0",$D$1:$D$230,"&gt;0"),"")</f>
        <v>0</v>
      </c>
    </row>
    <row r="22" spans="1:12" ht="6" customHeight="1" x14ac:dyDescent="0.35">
      <c r="A22" s="118" t="s">
        <v>948</v>
      </c>
      <c r="B22" s="7" t="str">
        <f>IF(  AND(ISNUMBER(C22),OR(ISNUMBER(D22),D22="PG")),IF(IF(Capa!$B$6="B",0,Capa!$B$6)&gt;=C22,1,0),"")</f>
        <v/>
      </c>
      <c r="C22" s="18">
        <f t="shared" si="1"/>
        <v>0</v>
      </c>
      <c r="D22" s="19" t="s">
        <v>4</v>
      </c>
      <c r="E22" s="179"/>
      <c r="F22" s="29"/>
      <c r="G22" s="128"/>
      <c r="H22" s="157"/>
      <c r="I22" s="27"/>
      <c r="J22" s="157"/>
      <c r="K22" s="180"/>
      <c r="L22" s="158"/>
    </row>
    <row r="23" spans="1:12" ht="65" x14ac:dyDescent="0.35">
      <c r="A23" s="118" t="s">
        <v>948</v>
      </c>
      <c r="B23" s="7">
        <f>IF(  AND(ISNUMBER(C23),OR(ISNUMBER(D23),D23="PG")),IF(IF(Capa!$B$6="B",0,Capa!$B$6)&gt;=C23,1,0),"")</f>
        <v>1</v>
      </c>
      <c r="C23" s="6">
        <f t="shared" si="1"/>
        <v>0</v>
      </c>
      <c r="D23" s="5" t="s">
        <v>295</v>
      </c>
      <c r="E23" s="159" t="s">
        <v>123</v>
      </c>
      <c r="F23" s="26"/>
      <c r="G23" s="160"/>
      <c r="H23" s="161"/>
      <c r="I23" s="32"/>
      <c r="J23" s="157"/>
      <c r="K23" s="162"/>
      <c r="L23" s="158"/>
    </row>
    <row r="24" spans="1:12" ht="72.5" x14ac:dyDescent="0.35">
      <c r="A24" s="118" t="s">
        <v>948</v>
      </c>
      <c r="B24" s="7">
        <f>IF(  AND(ISNUMBER(C24),OR(ISNUMBER(D24),D24="PG")),IF(IF(Capa!$B$6="B",0,Capa!$B$6)&gt;=C24,1,0),"")</f>
        <v>1</v>
      </c>
      <c r="C24" s="6">
        <f t="shared" si="1"/>
        <v>0</v>
      </c>
      <c r="D24" s="5">
        <v>208</v>
      </c>
      <c r="E24" s="164" t="s">
        <v>429</v>
      </c>
      <c r="F24" s="26"/>
      <c r="G24" s="160"/>
      <c r="H24" s="161"/>
      <c r="I24" s="32"/>
      <c r="J24" s="157"/>
      <c r="K24" s="162"/>
      <c r="L24" s="158"/>
    </row>
    <row r="25" spans="1:12" ht="58" x14ac:dyDescent="0.35">
      <c r="A25" s="118" t="s">
        <v>948</v>
      </c>
      <c r="B25" s="7">
        <f>IF(  AND(ISNUMBER(C25),OR(ISNUMBER(D25),D25="PG")),IF(IF(Capa!$B$6="B",0,Capa!$B$6)&gt;=C25,1,0),"")</f>
        <v>1</v>
      </c>
      <c r="C25" s="6">
        <f t="shared" si="1"/>
        <v>0</v>
      </c>
      <c r="D25" s="5">
        <v>209</v>
      </c>
      <c r="E25" s="164" t="s">
        <v>637</v>
      </c>
      <c r="F25" s="26"/>
      <c r="G25" s="160"/>
      <c r="H25" s="161"/>
      <c r="I25" s="32"/>
      <c r="J25" s="157"/>
      <c r="K25" s="162"/>
      <c r="L25" s="158"/>
    </row>
    <row r="26" spans="1:12" ht="59.4" customHeight="1" x14ac:dyDescent="0.35">
      <c r="A26" s="118" t="s">
        <v>948</v>
      </c>
      <c r="B26" s="7">
        <f>IF(  AND(ISNUMBER(C26),OR(ISNUMBER(D26),D26="PG")),IF(IF(Capa!$B$6="B",0,Capa!$B$6)&gt;=C26,1,0),"")</f>
        <v>1</v>
      </c>
      <c r="C26" s="6">
        <f>IF(ISBLANK(D26),"",IF(ISERR(SEARCH(D26&amp;"\","&lt;B&gt;\&lt;1&gt;\&lt;2&gt;\&lt;3&gt;\")),IF(AND(NOT(ISBLANK(C25)),C25&lt;=3),C25,""),
IF(SEARCH(D26&amp;"\","&lt;B&gt;\&lt;1&gt;\&lt;2&gt;\&lt;3&gt;\")=1,0,IF(SEARCH(D26&amp;"\","&lt;B&gt;\&lt;1&gt;\&lt;2&gt;\&lt;3&gt;\")=5,1,IF(SEARCH(D26&amp;"\","&lt;B&gt;\&lt;1&gt;\&lt;2&gt;\&lt;3&gt;\")=9,2,IF(SEARCH(D26&amp;"\","&lt;B&gt;\&lt;1&gt;\&lt;2&gt;\&lt;3&gt;\")=13,3,""))))))</f>
        <v>0</v>
      </c>
      <c r="D26" s="5">
        <v>210</v>
      </c>
      <c r="E26" s="164" t="s">
        <v>430</v>
      </c>
      <c r="F26" s="26"/>
      <c r="G26" s="160"/>
      <c r="H26" s="161"/>
      <c r="I26" s="32"/>
      <c r="J26" s="157"/>
      <c r="K26" s="162"/>
      <c r="L26" s="158"/>
    </row>
    <row r="27" spans="1:12" ht="58" x14ac:dyDescent="0.35">
      <c r="A27" s="118" t="s">
        <v>948</v>
      </c>
      <c r="B27" s="7">
        <f>IF(  AND(ISNUMBER(C27),OR(ISNUMBER(D27),D27="PG")),IF(IF(Capa!$B$6="B",0,Capa!$B$6)&gt;=C27,1,0),"")</f>
        <v>1</v>
      </c>
      <c r="C27" s="6">
        <f>IF(ISBLANK(D27),"",IF(ISERR(SEARCH(D27&amp;"\","&lt;B&gt;\&lt;1&gt;\&lt;2&gt;\&lt;3&gt;\")),IF(AND(NOT(ISBLANK(C26)),C26&lt;=3),C26,""),
IF(SEARCH(D27&amp;"\","&lt;B&gt;\&lt;1&gt;\&lt;2&gt;\&lt;3&gt;\")=1,0,IF(SEARCH(D27&amp;"\","&lt;B&gt;\&lt;1&gt;\&lt;2&gt;\&lt;3&gt;\")=5,1,IF(SEARCH(D27&amp;"\","&lt;B&gt;\&lt;1&gt;\&lt;2&gt;\&lt;3&gt;\")=9,2,IF(SEARCH(D27&amp;"\","&lt;B&gt;\&lt;1&gt;\&lt;2&gt;\&lt;3&gt;\")=13,3,""))))))</f>
        <v>0</v>
      </c>
      <c r="D27" s="5">
        <v>211</v>
      </c>
      <c r="E27" s="164" t="s">
        <v>431</v>
      </c>
      <c r="F27" s="26"/>
      <c r="G27" s="160"/>
      <c r="H27" s="161"/>
      <c r="I27" s="32"/>
      <c r="J27" s="157"/>
      <c r="K27" s="162"/>
      <c r="L27" s="158"/>
    </row>
    <row r="28" spans="1:12" ht="9" customHeight="1" x14ac:dyDescent="0.35">
      <c r="A28" s="118" t="s">
        <v>948</v>
      </c>
      <c r="B28" s="7" t="str">
        <f>IF(  AND(ISNUMBER(C28),OR(ISNUMBER(D28),D28="PG")),IF(IF(Capa!$B$6="B",0,Capa!$B$6)&gt;=C28,1,0),"")</f>
        <v/>
      </c>
      <c r="C28" s="6">
        <f t="shared" si="1"/>
        <v>1</v>
      </c>
      <c r="D28" s="5" t="s">
        <v>6</v>
      </c>
      <c r="E28" s="164"/>
      <c r="F28" s="26"/>
      <c r="G28" s="160"/>
      <c r="H28" s="161"/>
      <c r="I28" s="32"/>
      <c r="J28" s="157"/>
      <c r="K28" s="162"/>
      <c r="L28" s="158"/>
    </row>
    <row r="29" spans="1:12" ht="58" x14ac:dyDescent="0.35">
      <c r="A29" s="118" t="s">
        <v>948</v>
      </c>
      <c r="B29" s="7">
        <f>IF(  AND(ISNUMBER(C29),OR(ISNUMBER(D29),D29="PG")),IF(IF(Capa!$B$6="B",0,Capa!$B$6)&gt;=C29,1,0),"")</f>
        <v>0</v>
      </c>
      <c r="C29" s="6">
        <f>IF(ISBLANK(D29),"",IF(ISERR(SEARCH(D29&amp;"\","&lt;B&gt;\&lt;1&gt;\&lt;2&gt;\&lt;3&gt;\")),IF(AND(NOT(ISBLANK(C28)),C28&lt;=3),C28,""),
IF(SEARCH(D29&amp;"\","&lt;B&gt;\&lt;1&gt;\&lt;2&gt;\&lt;3&gt;\")=1,0,IF(SEARCH(D29&amp;"\","&lt;B&gt;\&lt;1&gt;\&lt;2&gt;\&lt;3&gt;\")=5,1,IF(SEARCH(D29&amp;"\","&lt;B&gt;\&lt;1&gt;\&lt;2&gt;\&lt;3&gt;\")=9,2,IF(SEARCH(D29&amp;"\","&lt;B&gt;\&lt;1&gt;\&lt;2&gt;\&lt;3&gt;\")=13,3,""))))))</f>
        <v>1</v>
      </c>
      <c r="D29" s="5">
        <v>212</v>
      </c>
      <c r="E29" s="164" t="s">
        <v>432</v>
      </c>
      <c r="F29" s="26"/>
      <c r="G29" s="160"/>
      <c r="H29" s="161"/>
      <c r="I29" s="32"/>
      <c r="J29" s="157"/>
      <c r="K29" s="162"/>
      <c r="L29" s="158"/>
    </row>
    <row r="30" spans="1:12" ht="29" x14ac:dyDescent="0.35">
      <c r="A30" s="118" t="s">
        <v>948</v>
      </c>
      <c r="B30" s="7">
        <f>IF(  AND(ISNUMBER(C30),OR(ISNUMBER(D30),D30="PG")),IF(IF(Capa!$B$6="B",0,Capa!$B$6)&gt;=C30,1,0),"")</f>
        <v>0</v>
      </c>
      <c r="C30" s="6">
        <f>IF(ISBLANK(D30),"",IF(ISERR(SEARCH(D30&amp;"\","&lt;B&gt;\&lt;1&gt;\&lt;2&gt;\&lt;3&gt;\")),IF(AND(NOT(ISBLANK(C29)),C29&lt;=3),C29,""),
IF(SEARCH(D30&amp;"\","&lt;B&gt;\&lt;1&gt;\&lt;2&gt;\&lt;3&gt;\")=1,0,IF(SEARCH(D30&amp;"\","&lt;B&gt;\&lt;1&gt;\&lt;2&gt;\&lt;3&gt;\")=5,1,IF(SEARCH(D30&amp;"\","&lt;B&gt;\&lt;1&gt;\&lt;2&gt;\&lt;3&gt;\")=9,2,IF(SEARCH(D30&amp;"\","&lt;B&gt;\&lt;1&gt;\&lt;2&gt;\&lt;3&gt;\")=13,3,""))))))</f>
        <v>1</v>
      </c>
      <c r="D30" s="5">
        <v>213</v>
      </c>
      <c r="E30" s="164" t="s">
        <v>433</v>
      </c>
      <c r="F30" s="26"/>
      <c r="G30" s="160"/>
      <c r="H30" s="161"/>
      <c r="I30" s="32"/>
      <c r="J30" s="157"/>
      <c r="K30" s="162"/>
      <c r="L30" s="158"/>
    </row>
    <row r="31" spans="1:12" ht="9.65" customHeight="1" x14ac:dyDescent="0.35">
      <c r="A31" s="118" t="s">
        <v>948</v>
      </c>
      <c r="B31" s="7" t="str">
        <f>IF(  AND(ISNUMBER(C31),OR(ISNUMBER(D31),D31="PG")),IF(IF(Capa!$B$6="B",0,Capa!$B$6)&gt;=C31,1,0),"")</f>
        <v/>
      </c>
      <c r="C31" s="6">
        <f>IF(ISBLANK(D31),"",IF(ISERR(SEARCH(D31&amp;"\","&lt;B&gt;\&lt;1&gt;\&lt;2&gt;\&lt;3&gt;\")),IF(AND(NOT(ISBLANK(C30)),C30&lt;=3),C30,""),
IF(SEARCH(D31&amp;"\","&lt;B&gt;\&lt;1&gt;\&lt;2&gt;\&lt;3&gt;\")=1,0,IF(SEARCH(D31&amp;"\","&lt;B&gt;\&lt;1&gt;\&lt;2&gt;\&lt;3&gt;\")=5,1,IF(SEARCH(D31&amp;"\","&lt;B&gt;\&lt;1&gt;\&lt;2&gt;\&lt;3&gt;\")=9,2,IF(SEARCH(D31&amp;"\","&lt;B&gt;\&lt;1&gt;\&lt;2&gt;\&lt;3&gt;\")=13,3,""))))))</f>
        <v>2</v>
      </c>
      <c r="D31" s="5" t="s">
        <v>9</v>
      </c>
      <c r="E31" s="164"/>
      <c r="F31" s="26"/>
      <c r="G31" s="160"/>
      <c r="H31" s="161"/>
      <c r="I31" s="32"/>
      <c r="J31" s="157"/>
      <c r="K31" s="162"/>
      <c r="L31" s="158"/>
    </row>
    <row r="32" spans="1:12" ht="72.5" x14ac:dyDescent="0.35">
      <c r="A32" s="118" t="s">
        <v>948</v>
      </c>
      <c r="B32" s="7">
        <f>IF(  AND(ISNUMBER(C32),OR(ISNUMBER(D32),D32="PG")),IF(IF(Capa!$B$6="B",0,Capa!$B$6)&gt;=C32,1,0),"")</f>
        <v>0</v>
      </c>
      <c r="C32" s="6">
        <f t="shared" si="1"/>
        <v>2</v>
      </c>
      <c r="D32" s="5">
        <v>214</v>
      </c>
      <c r="E32" s="164" t="s">
        <v>434</v>
      </c>
      <c r="F32" s="26"/>
      <c r="G32" s="160"/>
      <c r="H32" s="161"/>
      <c r="I32" s="32"/>
      <c r="J32" s="157"/>
      <c r="K32" s="162"/>
      <c r="L32" s="158"/>
    </row>
    <row r="33" spans="1:12" ht="58" x14ac:dyDescent="0.35">
      <c r="A33" s="118" t="s">
        <v>948</v>
      </c>
      <c r="B33" s="7">
        <f>IF(  AND(ISNUMBER(C33),OR(ISNUMBER(D33),D33="PG")),IF(IF(Capa!$B$6="B",0,Capa!$B$6)&gt;=C33,1,0),"")</f>
        <v>0</v>
      </c>
      <c r="C33" s="6">
        <f t="shared" si="1"/>
        <v>2</v>
      </c>
      <c r="D33" s="5">
        <v>215</v>
      </c>
      <c r="E33" s="164" t="s">
        <v>124</v>
      </c>
      <c r="F33" s="26"/>
      <c r="G33" s="160"/>
      <c r="H33" s="161"/>
      <c r="I33" s="32"/>
      <c r="J33" s="157"/>
      <c r="K33" s="162"/>
      <c r="L33" s="158"/>
    </row>
    <row r="34" spans="1:12" ht="43.5" x14ac:dyDescent="0.35">
      <c r="A34" s="118" t="s">
        <v>948</v>
      </c>
      <c r="B34" s="7">
        <f>IF(  AND(ISNUMBER(C34),OR(ISNUMBER(D34),D34="PG")),IF(IF(Capa!$B$6="B",0,Capa!$B$6)&gt;=C34,1,0),"")</f>
        <v>0</v>
      </c>
      <c r="C34" s="6">
        <f>IF(ISBLANK(D34),"",IF(ISERR(SEARCH(D34&amp;"\","&lt;B&gt;\&lt;1&gt;\&lt;2&gt;\&lt;3&gt;\")),IF(AND(NOT(ISBLANK(C33)),C33&lt;=3),C33,""),
IF(SEARCH(D34&amp;"\","&lt;B&gt;\&lt;1&gt;\&lt;2&gt;\&lt;3&gt;\")=1,0,IF(SEARCH(D34&amp;"\","&lt;B&gt;\&lt;1&gt;\&lt;2&gt;\&lt;3&gt;\")=5,1,IF(SEARCH(D34&amp;"\","&lt;B&gt;\&lt;1&gt;\&lt;2&gt;\&lt;3&gt;\")=9,2,IF(SEARCH(D34&amp;"\","&lt;B&gt;\&lt;1&gt;\&lt;2&gt;\&lt;3&gt;\")=13,3,""))))))</f>
        <v>2</v>
      </c>
      <c r="D34" s="5">
        <v>216</v>
      </c>
      <c r="E34" s="164" t="s">
        <v>435</v>
      </c>
      <c r="F34" s="26"/>
      <c r="G34" s="160"/>
      <c r="H34" s="161"/>
      <c r="I34" s="32"/>
      <c r="J34" s="157"/>
      <c r="K34" s="162"/>
      <c r="L34" s="158"/>
    </row>
    <row r="35" spans="1:12" ht="29" x14ac:dyDescent="0.35">
      <c r="A35" s="118" t="s">
        <v>948</v>
      </c>
      <c r="B35" s="7">
        <f>IF(  AND(ISNUMBER(C35),OR(ISNUMBER(D35),D35="PG")),IF(IF(Capa!$B$6="B",0,Capa!$B$6)&gt;=C35,1,0),"")</f>
        <v>0</v>
      </c>
      <c r="C35" s="6">
        <f t="shared" si="1"/>
        <v>2</v>
      </c>
      <c r="D35" s="5">
        <v>217</v>
      </c>
      <c r="E35" s="164" t="s">
        <v>125</v>
      </c>
      <c r="F35" s="26"/>
      <c r="G35" s="160"/>
      <c r="H35" s="161"/>
      <c r="I35" s="32"/>
      <c r="J35" s="157"/>
      <c r="K35" s="162"/>
      <c r="L35" s="158"/>
    </row>
    <row r="36" spans="1:12" ht="7.25" customHeight="1" x14ac:dyDescent="0.35">
      <c r="A36" s="118" t="s">
        <v>948</v>
      </c>
      <c r="B36" s="7" t="str">
        <f>IF(  AND(ISNUMBER(C36),OR(ISNUMBER(D36),D36="PG")),IF(IF(Capa!$B$6="B",0,Capa!$B$6)&gt;=C36,1,0),"")</f>
        <v/>
      </c>
      <c r="C36" s="6">
        <f t="shared" si="1"/>
        <v>3</v>
      </c>
      <c r="D36" s="5" t="s">
        <v>11</v>
      </c>
      <c r="E36" s="164"/>
      <c r="F36" s="26"/>
      <c r="G36" s="160"/>
      <c r="H36" s="161"/>
      <c r="I36" s="32"/>
      <c r="J36" s="157"/>
      <c r="K36" s="162"/>
      <c r="L36" s="158"/>
    </row>
    <row r="37" spans="1:12" ht="64.25" customHeight="1" x14ac:dyDescent="0.35">
      <c r="A37" s="118" t="s">
        <v>948</v>
      </c>
      <c r="B37" s="7">
        <f>IF(  AND(ISNUMBER(C37),OR(ISNUMBER(D37),D37="PG")),IF(IF(Capa!$B$6="B",0,Capa!$B$6)&gt;=C37,1,0),"")</f>
        <v>0</v>
      </c>
      <c r="C37" s="6">
        <f t="shared" si="1"/>
        <v>3</v>
      </c>
      <c r="D37" s="5">
        <v>218</v>
      </c>
      <c r="E37" s="164" t="s">
        <v>436</v>
      </c>
      <c r="F37" s="26"/>
      <c r="G37" s="160"/>
      <c r="H37" s="161"/>
      <c r="I37" s="32"/>
      <c r="J37" s="157"/>
      <c r="K37" s="162"/>
      <c r="L37" s="158"/>
    </row>
    <row r="38" spans="1:12" ht="58" x14ac:dyDescent="0.35">
      <c r="A38" s="118" t="s">
        <v>948</v>
      </c>
      <c r="B38" s="7">
        <f>IF(  AND(ISNUMBER(C38),OR(ISNUMBER(D38),D38="PG")),IF(IF(Capa!$B$6="B",0,Capa!$B$6)&gt;=C38,1,0),"")</f>
        <v>0</v>
      </c>
      <c r="C38" s="6">
        <f t="shared" si="1"/>
        <v>3</v>
      </c>
      <c r="D38" s="5">
        <v>219</v>
      </c>
      <c r="E38" s="164" t="s">
        <v>437</v>
      </c>
      <c r="F38" s="26"/>
      <c r="G38" s="160"/>
      <c r="H38" s="161"/>
      <c r="I38" s="32"/>
      <c r="J38" s="157"/>
      <c r="K38" s="162"/>
      <c r="L38" s="158"/>
    </row>
    <row r="39" spans="1:12" ht="29" x14ac:dyDescent="0.35">
      <c r="A39" s="118" t="s">
        <v>948</v>
      </c>
      <c r="B39" s="7">
        <f>IF(  AND(ISNUMBER(C39),OR(ISNUMBER(D39),D39="PG")),IF(IF(Capa!$B$6="B",0,Capa!$B$6)&gt;=C39,1,0),"")</f>
        <v>0</v>
      </c>
      <c r="C39" s="6">
        <f t="shared" si="1"/>
        <v>3</v>
      </c>
      <c r="D39" s="5">
        <v>220</v>
      </c>
      <c r="E39" s="164" t="s">
        <v>438</v>
      </c>
      <c r="F39" s="26"/>
      <c r="G39" s="160"/>
      <c r="H39" s="161"/>
      <c r="I39" s="32"/>
      <c r="J39" s="157"/>
      <c r="K39" s="162"/>
      <c r="L39" s="158"/>
    </row>
    <row r="40" spans="1:12" ht="29" x14ac:dyDescent="0.35">
      <c r="A40" s="118" t="s">
        <v>948</v>
      </c>
      <c r="B40" s="7">
        <f>IF(  AND(ISNUMBER(C40),OR(ISNUMBER(D40),D40="PG")),IF(IF(Capa!$B$6="B",0,Capa!$B$6)&gt;=C40,1,0),"")</f>
        <v>0</v>
      </c>
      <c r="C40" s="16">
        <f>IF(ISBLANK(D40),"",IF(ISERR(SEARCH(D40&amp;"\","&lt;B&gt;\&lt;1&gt;\&lt;2&gt;\&lt;3&gt;\")),IF(AND(NOT(ISBLANK(C39)),C39&lt;=3),C39,""),
IF(SEARCH(D40&amp;"\","&lt;B&gt;\&lt;1&gt;\&lt;2&gt;\&lt;3&gt;\")=1,0,IF(SEARCH(D40&amp;"\","&lt;B&gt;\&lt;1&gt;\&lt;2&gt;\&lt;3&gt;\")=5,1,IF(SEARCH(D40&amp;"\","&lt;B&gt;\&lt;1&gt;\&lt;2&gt;\&lt;3&gt;\")=9,2,IF(SEARCH(D40&amp;"\","&lt;B&gt;\&lt;1&gt;\&lt;2&gt;\&lt;3&gt;\")=13,3,""))))))</f>
        <v>3</v>
      </c>
      <c r="D40" s="17">
        <v>221</v>
      </c>
      <c r="E40" s="166" t="s">
        <v>638</v>
      </c>
      <c r="F40" s="26"/>
      <c r="G40" s="160"/>
      <c r="H40" s="161"/>
      <c r="I40" s="32"/>
      <c r="J40" s="157"/>
      <c r="K40" s="139"/>
      <c r="L40" s="158"/>
    </row>
    <row r="41" spans="1:12" ht="9.9" customHeight="1" x14ac:dyDescent="0.35">
      <c r="B41" s="7" t="str">
        <f>IF(  AND(ISNUMBER(C41),OR(ISNUMBER(D41),D41="PG")),IF(IF(Capa!$B$6="B",0,Capa!$B$6)&gt;=C41,1,0),"")</f>
        <v/>
      </c>
      <c r="C41" s="94" t="str">
        <f t="shared" si="1"/>
        <v/>
      </c>
      <c r="D41" s="95"/>
      <c r="E41" s="181"/>
      <c r="F41" s="91"/>
      <c r="G41" s="142"/>
      <c r="H41" s="142"/>
      <c r="I41" s="91"/>
      <c r="J41" s="142"/>
      <c r="K41" s="169"/>
      <c r="L41" s="142"/>
    </row>
    <row r="42" spans="1:12" ht="14.5" x14ac:dyDescent="0.35">
      <c r="A42" s="118" t="s">
        <v>949</v>
      </c>
      <c r="B42" s="7" t="str">
        <f>IF(  AND(ISNUMBER(C42),OR(ISNUMBER(D42),D42="PG")),IF(IF(Capa!$B$6="B",0,Capa!$B$6)&gt;=C42,1,0),"")</f>
        <v/>
      </c>
      <c r="C42" s="11" t="str">
        <f t="shared" si="1"/>
        <v/>
      </c>
      <c r="D42" s="15"/>
      <c r="E42" s="182" t="s">
        <v>126</v>
      </c>
      <c r="F42" s="268">
        <f>IF(COUNTIFS($A$1:$A$230,"="&amp;A42&amp;"?",$B$1:$B$230,"&gt;0",$D$1:$D$230,"&gt;0")&gt;0,(COUNTIFS($A$1:$A$230,"="&amp;A42&amp;"?",$B$1:$B$230,"&gt;0",$D$1:$D$230,"&gt;0",F$1:F$230,"=S")+COUNTIFS($A$1:$A$230,"="&amp;A42&amp;"?",$B$1:$B$230,"&gt;0",$D$1:$D$230,"&gt;0",$F$1:$F$230,"=P")+COUNTIFS($A$1:$A$230,"="&amp;A42&amp;"?",$B$1:$B$230,"&gt;0",$D$1:$D$230,"&gt;0",F$1:F$230,"=N"))/COUNTIFS($A$1:$A$230,"="&amp;A42&amp;"?",$B$1:$B$230,"&gt;0",$D$1:$D$230,"&gt;0"),0)</f>
        <v>0</v>
      </c>
      <c r="G42" s="146"/>
      <c r="H42" s="146"/>
      <c r="I42" s="268">
        <f>IF(COUNTIFS($A$1:$A$230,"="&amp;A42&amp;"?",$B$1:$B$230,"&gt;0",$D$1:$D$230,"&gt;0")&gt;0,
        (COUNTIFS($A$1:$A$230,"="&amp;A42&amp;"?",$B$1:$B$230,"&gt;0",$D$1:$D$230,"&gt;0",F$1:F$230,"=S",I$1:I$230,"") +
         (COUNTIFS($A$1:$A$230,"="&amp;A42&amp;"?",$B$1:$B$230,"&gt;0",$D$1:$D$230,"&gt;0",$F$1:$F$230,"=P",I$1:I$230,"")/2) +
         COUNTIFS($A$1:$A$230,"="&amp;A42&amp;"?",$B$1:$B$230,"&gt;0",$D$1:$D$230,"&gt;0",I$1:I$230,"=S") +
         (COUNTIFS($A$1:$A$230,"="&amp;A42&amp;"?",$B$1:$B$230,"&gt;0",$D$1:$D$230,"&gt;0",I$1:I$230,"=P")/2)
         )/COUNTIFS($A$1:$A$230,"="&amp;A42&amp;"?",$B$1:$B$230,"&gt;0",$D$1:$D$230,"&gt;0"),0)</f>
        <v>0</v>
      </c>
      <c r="J42" s="132"/>
      <c r="K42" s="183"/>
      <c r="L42" s="132"/>
    </row>
    <row r="43" spans="1:12" ht="17.75" customHeight="1" x14ac:dyDescent="0.35">
      <c r="A43" s="118" t="s">
        <v>949</v>
      </c>
      <c r="B43" s="7" t="str">
        <f>IF(  AND(ISNUMBER(C43),OR(ISNUMBER(D43),D43="PG")),IF(IF(Capa!$B$6="B",0,Capa!$B$6)&gt;=C43,1,0),"")</f>
        <v/>
      </c>
      <c r="C43" s="82" t="str">
        <f t="shared" si="1"/>
        <v/>
      </c>
      <c r="D43" s="83"/>
      <c r="E43" s="73">
        <f>IF(SUMIFS($B$1:$B$230,$A$1:$A$230,"="&amp;A42&amp;"?",B$1:B$230,"&gt;0")&lt;=0,0,COUNTIFS($F$1:$F$230,"*",$A$1:$A$230,"="&amp;A42&amp;"?",B$1:B$230,"&gt;0")/SUMIFS($B$1:$B$230,$A$1:$A$230,"="&amp;A42&amp;"?",B$1:B$230,"&gt;0"))</f>
        <v>0</v>
      </c>
      <c r="F43" s="31"/>
      <c r="G43" s="123"/>
      <c r="H43" s="157"/>
      <c r="I43" s="31"/>
      <c r="J43" s="157"/>
      <c r="K43" s="215"/>
      <c r="L43" s="158"/>
    </row>
    <row r="44" spans="1:12" x14ac:dyDescent="0.35">
      <c r="A44" s="118" t="s">
        <v>950</v>
      </c>
      <c r="B44" s="7" t="str">
        <f>IF(  AND(ISNUMBER(C44),OR(ISNUMBER(D44),D44="PG")),IF(IF(Capa!$B$6="B",0,Capa!$B$6)&gt;=C44,1,0),"")</f>
        <v/>
      </c>
      <c r="C44" s="11" t="str">
        <f t="shared" si="1"/>
        <v/>
      </c>
      <c r="D44" s="15"/>
      <c r="E44" s="182" t="s">
        <v>127</v>
      </c>
      <c r="F44" s="24"/>
      <c r="G44" s="132"/>
      <c r="H44" s="132"/>
      <c r="I44" s="24"/>
      <c r="J44" s="132"/>
      <c r="K44" s="183"/>
      <c r="L44" s="270">
        <f>IF(COUNTIFS($A$1:$A$230,"="&amp;$A44,$B$1:$B$230,"&gt;0",$D$1:$D$230,"&gt;0")&gt;0,
        (COUNTIFS($A$1:$A$230,"="&amp;$A44,$B$1:$B$230,"&gt;0",$D$1:$D$230,"&gt;0",F$1:F$230,"=S",I$1:I$230,"") +
         (COUNTIFS($A$1:$A$230,"="&amp;$A44,$B$1:$B$230,"&gt;0",$D$1:$D$230,"&gt;0",$F$1:$F$230,"=P",I$1:I$230,"")/2) +
         COUNTIFS($A$1:$A$230,"="&amp;$A44,$B$1:$B$230,"&gt;0",$D$1:$D$230,"&gt;0",I$1:I$230,"=S") +
         (COUNTIFS($A$1:$A$230,"="&amp;$A44,$B$1:$B$230,"&gt;0",$D$1:$D$230,"&gt;0",I$1:I$230,"=P")/2)
         )/COUNTIFS($A$1:$A$230,"="&amp;$A44,$B$1:$B$230,"&gt;0",$D$1:$D$230,"&gt;0"),"")</f>
        <v>0</v>
      </c>
    </row>
    <row r="45" spans="1:12" ht="4.75" customHeight="1" x14ac:dyDescent="0.35">
      <c r="A45" s="118" t="s">
        <v>950</v>
      </c>
      <c r="B45" s="7" t="str">
        <f>IF(  AND(ISNUMBER(C45),OR(ISNUMBER(D45),D45="PG")),IF(IF(Capa!$B$6="B",0,Capa!$B$6)&gt;=C45,1,0),"")</f>
        <v/>
      </c>
      <c r="C45" s="18">
        <f t="shared" si="1"/>
        <v>0</v>
      </c>
      <c r="D45" s="19" t="s">
        <v>4</v>
      </c>
      <c r="E45" s="179"/>
      <c r="F45" s="29"/>
      <c r="G45" s="128"/>
      <c r="H45" s="157"/>
      <c r="I45" s="29"/>
      <c r="J45" s="157"/>
      <c r="K45" s="180"/>
      <c r="L45" s="158"/>
    </row>
    <row r="46" spans="1:12" ht="52" x14ac:dyDescent="0.35">
      <c r="A46" s="118" t="s">
        <v>950</v>
      </c>
      <c r="B46" s="7">
        <f>IF(  AND(ISNUMBER(C46),OR(ISNUMBER(D46),D46="PG")),IF(IF(Capa!$B$6="B",0,Capa!$B$6)&gt;=C46,1,0),"")</f>
        <v>1</v>
      </c>
      <c r="C46" s="6">
        <f t="shared" si="1"/>
        <v>0</v>
      </c>
      <c r="D46" s="5" t="s">
        <v>295</v>
      </c>
      <c r="E46" s="159" t="s">
        <v>639</v>
      </c>
      <c r="F46" s="26"/>
      <c r="G46" s="160"/>
      <c r="H46" s="161"/>
      <c r="I46" s="32"/>
      <c r="J46" s="157"/>
      <c r="K46" s="162"/>
      <c r="L46" s="158"/>
    </row>
    <row r="47" spans="1:12" ht="29" x14ac:dyDescent="0.35">
      <c r="A47" s="118" t="s">
        <v>950</v>
      </c>
      <c r="B47" s="7">
        <f>IF(  AND(ISNUMBER(C47),OR(ISNUMBER(D47),D47="PG")),IF(IF(Capa!$B$6="B",0,Capa!$B$6)&gt;=C47,1,0),"")</f>
        <v>1</v>
      </c>
      <c r="C47" s="6">
        <f t="shared" si="1"/>
        <v>0</v>
      </c>
      <c r="D47" s="5">
        <v>222</v>
      </c>
      <c r="E47" s="240" t="s">
        <v>952</v>
      </c>
      <c r="F47" s="26"/>
      <c r="G47" s="160"/>
      <c r="H47" s="161"/>
      <c r="I47" s="32"/>
      <c r="J47" s="157"/>
      <c r="K47" s="162"/>
      <c r="L47" s="158"/>
    </row>
    <row r="48" spans="1:12" ht="29" x14ac:dyDescent="0.35">
      <c r="A48" s="118" t="s">
        <v>950</v>
      </c>
      <c r="B48" s="7">
        <f>IF(  AND(ISNUMBER(C48),OR(ISNUMBER(D48),D48="PG")),IF(IF(Capa!$B$6="B",0,Capa!$B$6)&gt;=C48,1,0),"")</f>
        <v>1</v>
      </c>
      <c r="C48" s="6">
        <f t="shared" si="1"/>
        <v>0</v>
      </c>
      <c r="D48" s="5">
        <v>223</v>
      </c>
      <c r="E48" s="164" t="s">
        <v>439</v>
      </c>
      <c r="F48" s="26"/>
      <c r="G48" s="160"/>
      <c r="H48" s="161"/>
      <c r="I48" s="32"/>
      <c r="J48" s="157"/>
      <c r="K48" s="162"/>
      <c r="L48" s="158"/>
    </row>
    <row r="49" spans="1:12" ht="7.75" customHeight="1" x14ac:dyDescent="0.35">
      <c r="A49" s="118" t="s">
        <v>950</v>
      </c>
      <c r="B49" s="7" t="str">
        <f>IF(  AND(ISNUMBER(C49),OR(ISNUMBER(D49),D49="PG")),IF(IF(Capa!$B$6="B",0,Capa!$B$6)&gt;=C49,1,0),"")</f>
        <v/>
      </c>
      <c r="C49" s="6">
        <f t="shared" si="1"/>
        <v>1</v>
      </c>
      <c r="D49" s="5" t="s">
        <v>6</v>
      </c>
      <c r="E49" s="164"/>
      <c r="F49" s="26"/>
      <c r="G49" s="160"/>
      <c r="H49" s="161"/>
      <c r="I49" s="32"/>
      <c r="J49" s="157"/>
      <c r="K49" s="162"/>
      <c r="L49" s="158"/>
    </row>
    <row r="50" spans="1:12" ht="29" x14ac:dyDescent="0.35">
      <c r="A50" s="118" t="s">
        <v>950</v>
      </c>
      <c r="B50" s="7">
        <f>IF(  AND(ISNUMBER(C50),OR(ISNUMBER(D50),D50="PG")),IF(IF(Capa!$B$6="B",0,Capa!$B$6)&gt;=C50,1,0),"")</f>
        <v>0</v>
      </c>
      <c r="C50" s="6">
        <f t="shared" si="1"/>
        <v>1</v>
      </c>
      <c r="D50" s="5">
        <v>224</v>
      </c>
      <c r="E50" s="164" t="s">
        <v>128</v>
      </c>
      <c r="F50" s="26"/>
      <c r="G50" s="160"/>
      <c r="H50" s="161"/>
      <c r="I50" s="32"/>
      <c r="J50" s="157"/>
      <c r="K50" s="162"/>
      <c r="L50" s="158"/>
    </row>
    <row r="51" spans="1:12" ht="6" customHeight="1" x14ac:dyDescent="0.35">
      <c r="A51" s="118" t="s">
        <v>950</v>
      </c>
      <c r="B51" s="7" t="str">
        <f>IF(  AND(ISNUMBER(C51),OR(ISNUMBER(D51),D51="PG")),IF(IF(Capa!$B$6="B",0,Capa!$B$6)&gt;=C51,1,0),"")</f>
        <v/>
      </c>
      <c r="C51" s="6">
        <f t="shared" si="1"/>
        <v>2</v>
      </c>
      <c r="D51" s="5" t="s">
        <v>9</v>
      </c>
      <c r="E51" s="164"/>
      <c r="F51" s="26"/>
      <c r="G51" s="160"/>
      <c r="H51" s="161"/>
      <c r="I51" s="32"/>
      <c r="J51" s="157"/>
      <c r="K51" s="162"/>
      <c r="L51" s="158"/>
    </row>
    <row r="52" spans="1:12" ht="43.5" x14ac:dyDescent="0.35">
      <c r="A52" s="118" t="s">
        <v>950</v>
      </c>
      <c r="B52" s="7">
        <f>IF(  AND(ISNUMBER(C52),OR(ISNUMBER(D52),D52="PG")),IF(IF(Capa!$B$6="B",0,Capa!$B$6)&gt;=C52,1,0),"")</f>
        <v>0</v>
      </c>
      <c r="C52" s="6">
        <f t="shared" si="1"/>
        <v>2</v>
      </c>
      <c r="D52" s="5">
        <v>225</v>
      </c>
      <c r="E52" s="164" t="s">
        <v>129</v>
      </c>
      <c r="F52" s="26"/>
      <c r="G52" s="160"/>
      <c r="H52" s="161"/>
      <c r="I52" s="32"/>
      <c r="J52" s="157"/>
      <c r="K52" s="162"/>
      <c r="L52" s="158"/>
    </row>
    <row r="53" spans="1:12" ht="58" x14ac:dyDescent="0.35">
      <c r="A53" s="118" t="s">
        <v>950</v>
      </c>
      <c r="B53" s="7">
        <f>IF(  AND(ISNUMBER(C53),OR(ISNUMBER(D53),D53="PG")),IF(IF(Capa!$B$6="B",0,Capa!$B$6)&gt;=C53,1,0),"")</f>
        <v>0</v>
      </c>
      <c r="C53" s="6">
        <f>IF(ISBLANK(D53),"",IF(ISERR(SEARCH(D53&amp;"\","&lt;B&gt;\&lt;1&gt;\&lt;2&gt;\&lt;3&gt;\")),IF(AND(NOT(ISBLANK(C52)),C52&lt;=3),C52,""),
IF(SEARCH(D53&amp;"\","&lt;B&gt;\&lt;1&gt;\&lt;2&gt;\&lt;3&gt;\")=1,0,IF(SEARCH(D53&amp;"\","&lt;B&gt;\&lt;1&gt;\&lt;2&gt;\&lt;3&gt;\")=5,1,IF(SEARCH(D53&amp;"\","&lt;B&gt;\&lt;1&gt;\&lt;2&gt;\&lt;3&gt;\")=9,2,IF(SEARCH(D53&amp;"\","&lt;B&gt;\&lt;1&gt;\&lt;2&gt;\&lt;3&gt;\")=13,3,""))))))</f>
        <v>2</v>
      </c>
      <c r="D53" s="5">
        <v>226</v>
      </c>
      <c r="E53" s="164" t="s">
        <v>640</v>
      </c>
      <c r="F53" s="26"/>
      <c r="G53" s="160"/>
      <c r="H53" s="161"/>
      <c r="I53" s="32"/>
      <c r="J53" s="157"/>
      <c r="K53" s="162"/>
      <c r="L53" s="158"/>
    </row>
    <row r="54" spans="1:12" ht="29" x14ac:dyDescent="0.35">
      <c r="A54" s="118" t="s">
        <v>950</v>
      </c>
      <c r="B54" s="7">
        <f>IF(  AND(ISNUMBER(C54),OR(ISNUMBER(D54),D54="PG")),IF(IF(Capa!$B$6="B",0,Capa!$B$6)&gt;=C54,1,0),"")</f>
        <v>0</v>
      </c>
      <c r="C54" s="6">
        <f>IF(ISBLANK(D54),"",IF(ISERR(SEARCH(D54&amp;"\","&lt;B&gt;\&lt;1&gt;\&lt;2&gt;\&lt;3&gt;\")),IF(AND(NOT(ISBLANK(C53)),C53&lt;=3),C53,""),
IF(SEARCH(D54&amp;"\","&lt;B&gt;\&lt;1&gt;\&lt;2&gt;\&lt;3&gt;\")=1,0,IF(SEARCH(D54&amp;"\","&lt;B&gt;\&lt;1&gt;\&lt;2&gt;\&lt;3&gt;\")=5,1,IF(SEARCH(D54&amp;"\","&lt;B&gt;\&lt;1&gt;\&lt;2&gt;\&lt;3&gt;\")=9,2,IF(SEARCH(D54&amp;"\","&lt;B&gt;\&lt;1&gt;\&lt;2&gt;\&lt;3&gt;\")=13,3,""))))))</f>
        <v>2</v>
      </c>
      <c r="D54" s="5">
        <v>227</v>
      </c>
      <c r="E54" s="164" t="s">
        <v>440</v>
      </c>
      <c r="F54" s="26"/>
      <c r="G54" s="160"/>
      <c r="H54" s="161"/>
      <c r="I54" s="32"/>
      <c r="J54" s="157"/>
      <c r="K54" s="162"/>
      <c r="L54" s="158"/>
    </row>
    <row r="55" spans="1:12" ht="4.75" customHeight="1" x14ac:dyDescent="0.35">
      <c r="A55" s="118" t="s">
        <v>950</v>
      </c>
      <c r="B55" s="7" t="str">
        <f>IF(  AND(ISNUMBER(C55),OR(ISNUMBER(D55),D55="PG")),IF(IF(Capa!$B$6="B",0,Capa!$B$6)&gt;=C55,1,0),"")</f>
        <v/>
      </c>
      <c r="C55" s="6">
        <f t="shared" si="1"/>
        <v>3</v>
      </c>
      <c r="D55" s="5" t="s">
        <v>11</v>
      </c>
      <c r="E55" s="164"/>
      <c r="F55" s="26"/>
      <c r="G55" s="160"/>
      <c r="H55" s="161"/>
      <c r="I55" s="32"/>
      <c r="J55" s="157"/>
      <c r="K55" s="162"/>
      <c r="L55" s="158"/>
    </row>
    <row r="56" spans="1:12" ht="43.5" x14ac:dyDescent="0.35">
      <c r="A56" s="118" t="s">
        <v>950</v>
      </c>
      <c r="B56" s="7">
        <f>IF(  AND(ISNUMBER(C56),OR(ISNUMBER(D56),D56="PG")),IF(IF(Capa!$B$6="B",0,Capa!$B$6)&gt;=C56,1,0),"")</f>
        <v>0</v>
      </c>
      <c r="C56" s="6">
        <f t="shared" si="1"/>
        <v>3</v>
      </c>
      <c r="D56" s="5">
        <v>228</v>
      </c>
      <c r="E56" s="164" t="s">
        <v>130</v>
      </c>
      <c r="F56" s="26"/>
      <c r="G56" s="160"/>
      <c r="H56" s="161"/>
      <c r="I56" s="32"/>
      <c r="J56" s="157"/>
      <c r="K56" s="162"/>
      <c r="L56" s="158"/>
    </row>
    <row r="57" spans="1:12" ht="29" x14ac:dyDescent="0.35">
      <c r="A57" s="118" t="s">
        <v>950</v>
      </c>
      <c r="B57" s="7">
        <f>IF(  AND(ISNUMBER(C57),OR(ISNUMBER(D57),D57="PG")),IF(IF(Capa!$B$6="B",0,Capa!$B$6)&gt;=C57,1,0),"")</f>
        <v>0</v>
      </c>
      <c r="C57" s="6">
        <f t="shared" si="1"/>
        <v>3</v>
      </c>
      <c r="D57" s="5">
        <v>229</v>
      </c>
      <c r="E57" s="164" t="s">
        <v>131</v>
      </c>
      <c r="F57" s="26"/>
      <c r="G57" s="160"/>
      <c r="H57" s="161"/>
      <c r="I57" s="32"/>
      <c r="J57" s="157"/>
      <c r="K57" s="162"/>
      <c r="L57" s="158"/>
    </row>
    <row r="58" spans="1:12" ht="72.5" x14ac:dyDescent="0.35">
      <c r="A58" s="118" t="s">
        <v>950</v>
      </c>
      <c r="B58" s="7">
        <f>IF(  AND(ISNUMBER(C58),OR(ISNUMBER(D58),D58="PG")),IF(IF(Capa!$B$6="B",0,Capa!$B$6)&gt;=C58,1,0),"")</f>
        <v>0</v>
      </c>
      <c r="C58" s="6">
        <f t="shared" si="1"/>
        <v>3</v>
      </c>
      <c r="D58" s="5">
        <v>230</v>
      </c>
      <c r="E58" s="164" t="s">
        <v>441</v>
      </c>
      <c r="F58" s="26"/>
      <c r="G58" s="160"/>
      <c r="H58" s="161"/>
      <c r="I58" s="32"/>
      <c r="J58" s="157"/>
      <c r="K58" s="162"/>
      <c r="L58" s="158"/>
    </row>
    <row r="59" spans="1:12" ht="29" x14ac:dyDescent="0.35">
      <c r="A59" s="118" t="s">
        <v>950</v>
      </c>
      <c r="B59" s="7">
        <f>IF(  AND(ISNUMBER(C59),OR(ISNUMBER(D59),D59="PG")),IF(IF(Capa!$B$6="B",0,Capa!$B$6)&gt;=C59,1,0),"")</f>
        <v>0</v>
      </c>
      <c r="C59" s="6">
        <f t="shared" si="1"/>
        <v>3</v>
      </c>
      <c r="D59" s="5">
        <v>231</v>
      </c>
      <c r="E59" s="164" t="s">
        <v>132</v>
      </c>
      <c r="F59" s="26"/>
      <c r="G59" s="160"/>
      <c r="H59" s="161"/>
      <c r="I59" s="32"/>
      <c r="J59" s="157"/>
      <c r="K59" s="162"/>
      <c r="L59" s="158"/>
    </row>
    <row r="60" spans="1:12" ht="9.65" customHeight="1" x14ac:dyDescent="0.35">
      <c r="B60" s="7" t="str">
        <f>IF(  AND(ISNUMBER(C60),OR(ISNUMBER(D60),D60="PG")),IF(IF(Capa!$B$6="B",0,Capa!$B$6)&gt;=C60,1,0),"")</f>
        <v/>
      </c>
      <c r="C60" s="6" t="str">
        <f t="shared" si="1"/>
        <v/>
      </c>
      <c r="D60" s="23"/>
      <c r="E60" s="208"/>
      <c r="F60" s="30"/>
      <c r="G60" s="172"/>
      <c r="H60" s="157"/>
      <c r="I60" s="27"/>
      <c r="J60" s="157"/>
      <c r="K60" s="209"/>
      <c r="L60" s="158"/>
    </row>
    <row r="61" spans="1:12" x14ac:dyDescent="0.35">
      <c r="A61" s="118" t="s">
        <v>951</v>
      </c>
      <c r="B61" s="7" t="str">
        <f>IF(  AND(ISNUMBER(C61),OR(ISNUMBER(D61),D61="PG")),IF(IF(Capa!$B$6="B",0,Capa!$B$6)&gt;=C61,1,0),"")</f>
        <v/>
      </c>
      <c r="C61" s="11" t="str">
        <f t="shared" si="1"/>
        <v/>
      </c>
      <c r="D61" s="15"/>
      <c r="E61" s="182" t="s">
        <v>133</v>
      </c>
      <c r="F61" s="24"/>
      <c r="G61" s="132"/>
      <c r="H61" s="132"/>
      <c r="I61" s="24"/>
      <c r="J61" s="132"/>
      <c r="K61" s="183"/>
      <c r="L61" s="270">
        <f>IF(COUNTIFS($A$1:$A$230,"="&amp;$A61,$B$1:$B$230,"&gt;0",$D$1:$D$230,"&gt;0")&gt;0,
        (COUNTIFS($A$1:$A$230,"="&amp;$A61,$B$1:$B$230,"&gt;0",$D$1:$D$230,"&gt;0",F$1:F$230,"=S",I$1:I$230,"") +
         (COUNTIFS($A$1:$A$230,"="&amp;$A61,$B$1:$B$230,"&gt;0",$D$1:$D$230,"&gt;0",$F$1:$F$230,"=P",I$1:I$230,"")/2) +
         COUNTIFS($A$1:$A$230,"="&amp;$A61,$B$1:$B$230,"&gt;0",$D$1:$D$230,"&gt;0",I$1:I$230,"=S") +
         (COUNTIFS($A$1:$A$230,"="&amp;$A61,$B$1:$B$230,"&gt;0",$D$1:$D$230,"&gt;0",I$1:I$230,"=P")/2)
         )/COUNTIFS($A$1:$A$230,"="&amp;$A61,$B$1:$B$230,"&gt;0",$D$1:$D$230,"&gt;0"),"")</f>
        <v>0</v>
      </c>
    </row>
    <row r="62" spans="1:12" ht="4.75" customHeight="1" x14ac:dyDescent="0.35">
      <c r="A62" s="118" t="s">
        <v>951</v>
      </c>
      <c r="B62" s="7" t="str">
        <f>IF(  AND(ISNUMBER(C62),OR(ISNUMBER(D62),D62="PG")),IF(IF(Capa!$B$6="B",0,Capa!$B$6)&gt;=C62,1,0),"")</f>
        <v/>
      </c>
      <c r="C62" s="18">
        <f t="shared" si="1"/>
        <v>0</v>
      </c>
      <c r="D62" s="19" t="s">
        <v>4</v>
      </c>
      <c r="E62" s="179"/>
      <c r="F62" s="29"/>
      <c r="G62" s="128"/>
      <c r="H62" s="157"/>
      <c r="I62" s="27"/>
      <c r="J62" s="157"/>
      <c r="K62" s="180"/>
      <c r="L62" s="158"/>
    </row>
    <row r="63" spans="1:12" ht="39" x14ac:dyDescent="0.35">
      <c r="A63" s="118" t="s">
        <v>951</v>
      </c>
      <c r="B63" s="7">
        <f>IF(  AND(ISNUMBER(C63),OR(ISNUMBER(D63),D63="PG")),IF(IF(Capa!$B$6="B",0,Capa!$B$6)&gt;=C63,1,0),"")</f>
        <v>1</v>
      </c>
      <c r="C63" s="6">
        <f t="shared" si="1"/>
        <v>0</v>
      </c>
      <c r="D63" s="5" t="s">
        <v>295</v>
      </c>
      <c r="E63" s="159" t="s">
        <v>134</v>
      </c>
      <c r="F63" s="26"/>
      <c r="G63" s="160"/>
      <c r="H63" s="161"/>
      <c r="I63" s="32"/>
      <c r="J63" s="157"/>
      <c r="K63" s="162"/>
      <c r="L63" s="158"/>
    </row>
    <row r="64" spans="1:12" ht="43.5" x14ac:dyDescent="0.35">
      <c r="A64" s="118" t="s">
        <v>951</v>
      </c>
      <c r="B64" s="7">
        <f>IF(  AND(ISNUMBER(C64),OR(ISNUMBER(D64),D64="PG")),IF(IF(Capa!$B$6="B",0,Capa!$B$6)&gt;=C64,1,0),"")</f>
        <v>1</v>
      </c>
      <c r="C64" s="6">
        <f t="shared" si="1"/>
        <v>0</v>
      </c>
      <c r="D64" s="5">
        <v>232</v>
      </c>
      <c r="E64" s="164" t="s">
        <v>442</v>
      </c>
      <c r="F64" s="26"/>
      <c r="G64" s="160"/>
      <c r="H64" s="161"/>
      <c r="I64" s="32"/>
      <c r="J64" s="157"/>
      <c r="K64" s="162"/>
      <c r="L64" s="158"/>
    </row>
    <row r="65" spans="1:12" ht="58" x14ac:dyDescent="0.35">
      <c r="A65" s="118" t="s">
        <v>951</v>
      </c>
      <c r="B65" s="7">
        <f>IF(  AND(ISNUMBER(C65),OR(ISNUMBER(D65),D65="PG")),IF(IF(Capa!$B$6="B",0,Capa!$B$6)&gt;=C65,1,0),"")</f>
        <v>1</v>
      </c>
      <c r="C65" s="6">
        <f t="shared" si="1"/>
        <v>0</v>
      </c>
      <c r="D65" s="5">
        <v>233</v>
      </c>
      <c r="E65" s="164" t="s">
        <v>443</v>
      </c>
      <c r="F65" s="26"/>
      <c r="G65" s="160"/>
      <c r="H65" s="161"/>
      <c r="I65" s="32"/>
      <c r="J65" s="157"/>
      <c r="K65" s="162"/>
      <c r="L65" s="158"/>
    </row>
    <row r="66" spans="1:12" ht="29" x14ac:dyDescent="0.35">
      <c r="A66" s="118" t="s">
        <v>951</v>
      </c>
      <c r="B66" s="7">
        <f>IF(  AND(ISNUMBER(C66),OR(ISNUMBER(D66),D66="PG")),IF(IF(Capa!$B$6="B",0,Capa!$B$6)&gt;=C66,1,0),"")</f>
        <v>1</v>
      </c>
      <c r="C66" s="6">
        <f t="shared" si="1"/>
        <v>0</v>
      </c>
      <c r="D66" s="5">
        <v>234</v>
      </c>
      <c r="E66" s="164" t="s">
        <v>444</v>
      </c>
      <c r="F66" s="26"/>
      <c r="G66" s="160"/>
      <c r="H66" s="161"/>
      <c r="I66" s="32"/>
      <c r="J66" s="157"/>
      <c r="K66" s="162"/>
      <c r="L66" s="158"/>
    </row>
    <row r="67" spans="1:12" ht="6" customHeight="1" x14ac:dyDescent="0.35">
      <c r="A67" s="118" t="s">
        <v>951</v>
      </c>
      <c r="B67" s="7" t="str">
        <f>IF(  AND(ISNUMBER(C67),OR(ISNUMBER(D67),D67="PG")),IF(IF(Capa!$B$6="B",0,Capa!$B$6)&gt;=C67,1,0),"")</f>
        <v/>
      </c>
      <c r="C67" s="6">
        <f t="shared" si="1"/>
        <v>1</v>
      </c>
      <c r="D67" s="5" t="s">
        <v>6</v>
      </c>
      <c r="E67" s="164"/>
      <c r="F67" s="26"/>
      <c r="G67" s="160"/>
      <c r="H67" s="161"/>
      <c r="I67" s="32"/>
      <c r="J67" s="157"/>
      <c r="K67" s="162"/>
      <c r="L67" s="158"/>
    </row>
    <row r="68" spans="1:12" ht="29" x14ac:dyDescent="0.35">
      <c r="A68" s="118" t="s">
        <v>951</v>
      </c>
      <c r="B68" s="7">
        <f>IF(  AND(ISNUMBER(C68),OR(ISNUMBER(D68),D68="PG")),IF(IF(Capa!$B$6="B",0,Capa!$B$6)&gt;=C68,1,0),"")</f>
        <v>0</v>
      </c>
      <c r="C68" s="6">
        <f t="shared" si="1"/>
        <v>1</v>
      </c>
      <c r="D68" s="5">
        <v>235</v>
      </c>
      <c r="E68" s="164" t="s">
        <v>641</v>
      </c>
      <c r="F68" s="26"/>
      <c r="G68" s="160"/>
      <c r="H68" s="161"/>
      <c r="I68" s="32"/>
      <c r="J68" s="157"/>
      <c r="K68" s="162"/>
      <c r="L68" s="158"/>
    </row>
    <row r="69" spans="1:12" ht="9" customHeight="1" x14ac:dyDescent="0.35">
      <c r="A69" s="118" t="s">
        <v>951</v>
      </c>
      <c r="B69" s="7" t="str">
        <f>IF(  AND(ISNUMBER(C69),OR(ISNUMBER(D69),D69="PG")),IF(IF(Capa!$B$6="B",0,Capa!$B$6)&gt;=C69,1,0),"")</f>
        <v/>
      </c>
      <c r="C69" s="6">
        <f t="shared" si="1"/>
        <v>2</v>
      </c>
      <c r="D69" s="5" t="s">
        <v>9</v>
      </c>
      <c r="E69" s="164"/>
      <c r="F69" s="26"/>
      <c r="G69" s="160"/>
      <c r="H69" s="161"/>
      <c r="I69" s="32"/>
      <c r="J69" s="157"/>
      <c r="K69" s="162"/>
      <c r="L69" s="158"/>
    </row>
    <row r="70" spans="1:12" ht="29" x14ac:dyDescent="0.35">
      <c r="A70" s="118" t="s">
        <v>951</v>
      </c>
      <c r="B70" s="7">
        <f>IF(  AND(ISNUMBER(C70),OR(ISNUMBER(D70),D70="PG")),IF(IF(Capa!$B$6="B",0,Capa!$B$6)&gt;=C70,1,0),"")</f>
        <v>0</v>
      </c>
      <c r="C70" s="6">
        <f t="shared" si="1"/>
        <v>2</v>
      </c>
      <c r="D70" s="5">
        <v>236</v>
      </c>
      <c r="E70" s="164" t="s">
        <v>445</v>
      </c>
      <c r="F70" s="26"/>
      <c r="G70" s="160"/>
      <c r="H70" s="161"/>
      <c r="I70" s="32"/>
      <c r="J70" s="157"/>
      <c r="K70" s="162"/>
      <c r="L70" s="158"/>
    </row>
    <row r="71" spans="1:12" ht="58" x14ac:dyDescent="0.35">
      <c r="A71" s="118" t="s">
        <v>951</v>
      </c>
      <c r="B71" s="7">
        <f>IF(  AND(ISNUMBER(C71),OR(ISNUMBER(D71),D71="PG")),IF(IF(Capa!$B$6="B",0,Capa!$B$6)&gt;=C71,1,0),"")</f>
        <v>0</v>
      </c>
      <c r="C71" s="6">
        <f t="shared" si="1"/>
        <v>2</v>
      </c>
      <c r="D71" s="5">
        <v>237</v>
      </c>
      <c r="E71" s="164" t="s">
        <v>446</v>
      </c>
      <c r="F71" s="26"/>
      <c r="G71" s="160"/>
      <c r="H71" s="161"/>
      <c r="I71" s="32"/>
      <c r="J71" s="157"/>
      <c r="K71" s="162"/>
      <c r="L71" s="158"/>
    </row>
    <row r="72" spans="1:12" ht="7.25" customHeight="1" x14ac:dyDescent="0.35">
      <c r="A72" s="118" t="s">
        <v>951</v>
      </c>
      <c r="B72" s="7" t="str">
        <f>IF(  AND(ISNUMBER(C72),OR(ISNUMBER(D72),D72="PG")),IF(IF(Capa!$B$6="B",0,Capa!$B$6)&gt;=C72,1,0),"")</f>
        <v/>
      </c>
      <c r="C72" s="6">
        <f t="shared" si="1"/>
        <v>3</v>
      </c>
      <c r="D72" s="5" t="s">
        <v>11</v>
      </c>
      <c r="E72" s="164"/>
      <c r="F72" s="26"/>
      <c r="G72" s="160"/>
      <c r="H72" s="161"/>
      <c r="I72" s="32"/>
      <c r="J72" s="157"/>
      <c r="K72" s="162"/>
      <c r="L72" s="158"/>
    </row>
    <row r="73" spans="1:12" ht="43.5" x14ac:dyDescent="0.35">
      <c r="A73" s="118" t="s">
        <v>951</v>
      </c>
      <c r="B73" s="7">
        <f>IF(  AND(ISNUMBER(C73),OR(ISNUMBER(D73),D73="PG")),IF(IF(Capa!$B$6="B",0,Capa!$B$6)&gt;=C73,1,0),"")</f>
        <v>0</v>
      </c>
      <c r="C73" s="6">
        <f t="shared" si="1"/>
        <v>3</v>
      </c>
      <c r="D73" s="5">
        <v>238</v>
      </c>
      <c r="E73" s="164" t="s">
        <v>642</v>
      </c>
      <c r="F73" s="26"/>
      <c r="G73" s="160"/>
      <c r="H73" s="161"/>
      <c r="I73" s="32"/>
      <c r="J73" s="157"/>
      <c r="K73" s="162"/>
      <c r="L73" s="158"/>
    </row>
    <row r="74" spans="1:12" ht="58" x14ac:dyDescent="0.35">
      <c r="A74" s="118" t="s">
        <v>951</v>
      </c>
      <c r="B74" s="7">
        <f>IF(  AND(ISNUMBER(C74),OR(ISNUMBER(D74),D74="PG")),IF(IF(Capa!$B$6="B",0,Capa!$B$6)&gt;=C74,1,0),"")</f>
        <v>0</v>
      </c>
      <c r="C74" s="6">
        <f t="shared" si="1"/>
        <v>3</v>
      </c>
      <c r="D74" s="5">
        <v>239</v>
      </c>
      <c r="E74" s="164" t="s">
        <v>135</v>
      </c>
      <c r="F74" s="26"/>
      <c r="G74" s="160"/>
      <c r="H74" s="161"/>
      <c r="I74" s="32"/>
      <c r="J74" s="157"/>
      <c r="K74" s="162"/>
      <c r="L74" s="158"/>
    </row>
    <row r="75" spans="1:12" ht="43.5" x14ac:dyDescent="0.35">
      <c r="A75" s="118" t="s">
        <v>951</v>
      </c>
      <c r="B75" s="7">
        <f>IF(  AND(ISNUMBER(C75),OR(ISNUMBER(D75),D75="PG")),IF(IF(Capa!$B$6="B",0,Capa!$B$6)&gt;=C75,1,0),"")</f>
        <v>0</v>
      </c>
      <c r="C75" s="16">
        <f t="shared" si="1"/>
        <v>3</v>
      </c>
      <c r="D75" s="17">
        <v>240</v>
      </c>
      <c r="E75" s="166" t="s">
        <v>136</v>
      </c>
      <c r="F75" s="26"/>
      <c r="G75" s="160"/>
      <c r="H75" s="161"/>
      <c r="I75" s="32"/>
      <c r="J75" s="157"/>
      <c r="K75" s="139"/>
      <c r="L75" s="158"/>
    </row>
    <row r="76" spans="1:12" x14ac:dyDescent="0.35">
      <c r="C76" s="10"/>
      <c r="D76" s="222"/>
      <c r="E76" s="171"/>
      <c r="F76" s="33"/>
      <c r="G76" s="223"/>
      <c r="H76" s="223"/>
      <c r="I76" s="33"/>
      <c r="J76" s="223"/>
      <c r="K76" s="189"/>
      <c r="L76" s="223"/>
    </row>
    <row r="77" spans="1:12" s="125" customFormat="1" x14ac:dyDescent="0.35">
      <c r="A77" s="191"/>
      <c r="B77" s="191"/>
      <c r="C77" s="61"/>
      <c r="D77" s="192"/>
      <c r="E77" s="193"/>
      <c r="F77" s="62"/>
      <c r="G77" s="194"/>
      <c r="H77" s="194"/>
      <c r="I77" s="62"/>
      <c r="J77" s="194"/>
      <c r="K77" s="195"/>
      <c r="L77" s="198"/>
    </row>
    <row r="78" spans="1:12" s="125" customFormat="1" x14ac:dyDescent="0.35">
      <c r="A78" s="191"/>
      <c r="B78" s="191"/>
      <c r="C78" s="61"/>
      <c r="D78" s="192"/>
      <c r="E78" s="193"/>
      <c r="F78" s="62"/>
      <c r="G78" s="194"/>
      <c r="H78" s="194"/>
      <c r="I78" s="62"/>
      <c r="J78" s="194"/>
      <c r="K78" s="195"/>
      <c r="L78" s="198"/>
    </row>
    <row r="79" spans="1:12" s="125" customFormat="1" x14ac:dyDescent="0.35">
      <c r="A79" s="191"/>
      <c r="B79" s="191"/>
      <c r="C79" s="61"/>
      <c r="D79" s="192"/>
      <c r="E79" s="193"/>
      <c r="F79" s="62"/>
      <c r="G79" s="194"/>
      <c r="H79" s="194"/>
      <c r="I79" s="62"/>
      <c r="J79" s="194"/>
      <c r="K79" s="195"/>
      <c r="L79" s="198"/>
    </row>
    <row r="80" spans="1:12" s="125" customFormat="1" x14ac:dyDescent="0.35">
      <c r="A80" s="191"/>
      <c r="B80" s="191"/>
      <c r="C80" s="61"/>
      <c r="D80" s="192"/>
      <c r="E80" s="193"/>
      <c r="F80" s="62"/>
      <c r="G80" s="194"/>
      <c r="H80" s="194"/>
      <c r="I80" s="62"/>
      <c r="J80" s="194"/>
      <c r="K80" s="195"/>
      <c r="L80" s="198"/>
    </row>
    <row r="81" spans="1:12" s="125" customFormat="1" x14ac:dyDescent="0.35">
      <c r="A81" s="191"/>
      <c r="B81" s="191"/>
      <c r="C81" s="61"/>
      <c r="D81" s="192"/>
      <c r="E81" s="193"/>
      <c r="F81" s="62"/>
      <c r="G81" s="194"/>
      <c r="H81" s="194"/>
      <c r="I81" s="62"/>
      <c r="J81" s="194"/>
      <c r="K81" s="195"/>
      <c r="L81" s="198"/>
    </row>
    <row r="82" spans="1:12" s="125" customFormat="1" x14ac:dyDescent="0.35">
      <c r="A82" s="191"/>
      <c r="B82" s="191"/>
      <c r="C82" s="61"/>
      <c r="D82" s="192"/>
      <c r="E82" s="193"/>
      <c r="F82" s="62"/>
      <c r="G82" s="194"/>
      <c r="H82" s="194"/>
      <c r="I82" s="62"/>
      <c r="J82" s="194"/>
      <c r="K82" s="195"/>
      <c r="L82" s="198"/>
    </row>
    <row r="83" spans="1:12" s="125" customFormat="1" x14ac:dyDescent="0.35">
      <c r="A83" s="191"/>
      <c r="B83" s="191"/>
      <c r="C83" s="61"/>
      <c r="D83" s="192"/>
      <c r="E83" s="193"/>
      <c r="F83" s="62"/>
      <c r="G83" s="194"/>
      <c r="H83" s="194"/>
      <c r="I83" s="62"/>
      <c r="J83" s="194"/>
      <c r="K83" s="195"/>
      <c r="L83" s="198"/>
    </row>
    <row r="84" spans="1:12" s="125" customFormat="1" x14ac:dyDescent="0.35">
      <c r="A84" s="191"/>
      <c r="B84" s="191"/>
      <c r="C84" s="61"/>
      <c r="D84" s="192"/>
      <c r="E84" s="193"/>
      <c r="F84" s="62"/>
      <c r="G84" s="194"/>
      <c r="H84" s="194"/>
      <c r="I84" s="62"/>
      <c r="J84" s="194"/>
      <c r="K84" s="195"/>
      <c r="L84" s="198"/>
    </row>
    <row r="85" spans="1:12" s="125" customFormat="1" x14ac:dyDescent="0.35">
      <c r="A85" s="191"/>
      <c r="B85" s="191"/>
      <c r="C85" s="61"/>
      <c r="D85" s="192"/>
      <c r="E85" s="193"/>
      <c r="F85" s="62"/>
      <c r="G85" s="194"/>
      <c r="H85" s="194"/>
      <c r="I85" s="62"/>
      <c r="J85" s="194"/>
      <c r="K85" s="195"/>
      <c r="L85" s="198"/>
    </row>
    <row r="86" spans="1:12" s="125" customFormat="1" x14ac:dyDescent="0.35">
      <c r="A86" s="191"/>
      <c r="B86" s="191"/>
      <c r="C86" s="61"/>
      <c r="D86" s="192"/>
      <c r="E86" s="193"/>
      <c r="F86" s="62"/>
      <c r="G86" s="194"/>
      <c r="H86" s="194"/>
      <c r="I86" s="62"/>
      <c r="J86" s="194"/>
      <c r="K86" s="195"/>
      <c r="L86" s="198"/>
    </row>
    <row r="87" spans="1:12" s="125" customFormat="1" x14ac:dyDescent="0.35">
      <c r="A87" s="191"/>
      <c r="B87" s="191"/>
      <c r="C87" s="61"/>
      <c r="D87" s="192"/>
      <c r="E87" s="193"/>
      <c r="F87" s="62"/>
      <c r="G87" s="194"/>
      <c r="H87" s="194"/>
      <c r="I87" s="62"/>
      <c r="J87" s="194"/>
      <c r="K87" s="195"/>
      <c r="L87" s="198"/>
    </row>
    <row r="88" spans="1:12" s="125" customFormat="1" x14ac:dyDescent="0.35">
      <c r="A88" s="191"/>
      <c r="B88" s="191"/>
      <c r="C88" s="61"/>
      <c r="D88" s="192"/>
      <c r="E88" s="193"/>
      <c r="F88" s="62"/>
      <c r="G88" s="194"/>
      <c r="H88" s="194"/>
      <c r="I88" s="62"/>
      <c r="J88" s="194"/>
      <c r="K88" s="195"/>
      <c r="L88" s="198"/>
    </row>
    <row r="89" spans="1:12" s="125" customFormat="1" x14ac:dyDescent="0.35">
      <c r="A89" s="191"/>
      <c r="B89" s="191"/>
      <c r="C89" s="61"/>
      <c r="D89" s="192"/>
      <c r="E89" s="193"/>
      <c r="F89" s="62"/>
      <c r="G89" s="194"/>
      <c r="H89" s="194"/>
      <c r="I89" s="62"/>
      <c r="J89" s="194"/>
      <c r="K89" s="195"/>
      <c r="L89" s="198"/>
    </row>
    <row r="90" spans="1:12" s="125" customFormat="1" x14ac:dyDescent="0.35">
      <c r="A90" s="191"/>
      <c r="B90" s="191"/>
      <c r="C90" s="61"/>
      <c r="D90" s="192"/>
      <c r="E90" s="193"/>
      <c r="F90" s="62"/>
      <c r="G90" s="194"/>
      <c r="H90" s="194"/>
      <c r="I90" s="62"/>
      <c r="J90" s="194"/>
      <c r="K90" s="195"/>
      <c r="L90" s="198"/>
    </row>
    <row r="91" spans="1:12" s="125" customFormat="1" x14ac:dyDescent="0.35">
      <c r="A91" s="191"/>
      <c r="B91" s="191"/>
      <c r="C91" s="61"/>
      <c r="D91" s="192"/>
      <c r="E91" s="193"/>
      <c r="F91" s="62"/>
      <c r="G91" s="194"/>
      <c r="H91" s="194"/>
      <c r="I91" s="62"/>
      <c r="J91" s="194"/>
      <c r="K91" s="195"/>
      <c r="L91" s="198"/>
    </row>
    <row r="92" spans="1:12" s="125" customFormat="1" x14ac:dyDescent="0.35">
      <c r="A92" s="191"/>
      <c r="B92" s="191"/>
      <c r="C92" s="61"/>
      <c r="D92" s="192"/>
      <c r="E92" s="193"/>
      <c r="F92" s="62"/>
      <c r="G92" s="194"/>
      <c r="H92" s="194"/>
      <c r="I92" s="62"/>
      <c r="J92" s="194"/>
      <c r="K92" s="195"/>
      <c r="L92" s="198"/>
    </row>
    <row r="93" spans="1:12" s="125" customFormat="1" x14ac:dyDescent="0.35">
      <c r="A93" s="191"/>
      <c r="B93" s="191"/>
      <c r="C93" s="61"/>
      <c r="D93" s="192"/>
      <c r="E93" s="193"/>
      <c r="F93" s="62"/>
      <c r="G93" s="194"/>
      <c r="H93" s="194"/>
      <c r="I93" s="62"/>
      <c r="J93" s="194"/>
      <c r="K93" s="195"/>
      <c r="L93" s="198"/>
    </row>
    <row r="94" spans="1:12" s="125" customFormat="1" x14ac:dyDescent="0.35">
      <c r="A94" s="191"/>
      <c r="B94" s="191"/>
      <c r="C94" s="61"/>
      <c r="D94" s="192"/>
      <c r="E94" s="193"/>
      <c r="F94" s="62"/>
      <c r="G94" s="194"/>
      <c r="H94" s="194"/>
      <c r="I94" s="62"/>
      <c r="J94" s="194"/>
      <c r="K94" s="195"/>
      <c r="L94" s="198"/>
    </row>
    <row r="95" spans="1:12" s="125" customFormat="1" x14ac:dyDescent="0.35">
      <c r="A95" s="191"/>
      <c r="B95" s="191"/>
      <c r="C95" s="61"/>
      <c r="D95" s="192"/>
      <c r="E95" s="193"/>
      <c r="F95" s="62"/>
      <c r="G95" s="194"/>
      <c r="H95" s="194"/>
      <c r="I95" s="62"/>
      <c r="J95" s="194"/>
      <c r="K95" s="195"/>
      <c r="L95" s="198"/>
    </row>
    <row r="96" spans="1:12" s="125" customFormat="1" x14ac:dyDescent="0.35">
      <c r="A96" s="191"/>
      <c r="B96" s="191"/>
      <c r="C96" s="61"/>
      <c r="D96" s="192"/>
      <c r="E96" s="193"/>
      <c r="F96" s="62"/>
      <c r="G96" s="194"/>
      <c r="H96" s="194"/>
      <c r="I96" s="62"/>
      <c r="J96" s="194"/>
      <c r="K96" s="195"/>
      <c r="L96" s="198"/>
    </row>
    <row r="97" spans="1:12" s="125" customFormat="1" x14ac:dyDescent="0.35">
      <c r="A97" s="191"/>
      <c r="B97" s="191"/>
      <c r="C97" s="61"/>
      <c r="D97" s="192"/>
      <c r="E97" s="193"/>
      <c r="F97" s="62"/>
      <c r="G97" s="194"/>
      <c r="H97" s="194"/>
      <c r="I97" s="62"/>
      <c r="J97" s="194"/>
      <c r="K97" s="195"/>
      <c r="L97" s="198"/>
    </row>
    <row r="98" spans="1:12" s="125" customFormat="1" x14ac:dyDescent="0.35">
      <c r="A98" s="191"/>
      <c r="B98" s="191"/>
      <c r="C98" s="61"/>
      <c r="D98" s="192"/>
      <c r="E98" s="193"/>
      <c r="F98" s="62"/>
      <c r="G98" s="194"/>
      <c r="H98" s="194"/>
      <c r="I98" s="62"/>
      <c r="J98" s="194"/>
      <c r="K98" s="195"/>
      <c r="L98" s="198"/>
    </row>
    <row r="99" spans="1:12" s="125" customFormat="1" x14ac:dyDescent="0.35">
      <c r="A99" s="191"/>
      <c r="B99" s="191"/>
      <c r="C99" s="61"/>
      <c r="D99" s="192"/>
      <c r="E99" s="193"/>
      <c r="F99" s="62"/>
      <c r="G99" s="194"/>
      <c r="H99" s="194"/>
      <c r="I99" s="62"/>
      <c r="J99" s="194"/>
      <c r="K99" s="195"/>
      <c r="L99" s="198"/>
    </row>
    <row r="100" spans="1:12" s="125" customFormat="1" x14ac:dyDescent="0.35">
      <c r="A100" s="191"/>
      <c r="B100" s="191"/>
      <c r="C100" s="61"/>
      <c r="D100" s="192"/>
      <c r="E100" s="193"/>
      <c r="F100" s="62"/>
      <c r="G100" s="194"/>
      <c r="H100" s="194"/>
      <c r="I100" s="62"/>
      <c r="J100" s="194"/>
      <c r="K100" s="195"/>
      <c r="L100" s="198"/>
    </row>
    <row r="101" spans="1:12" s="125" customFormat="1" x14ac:dyDescent="0.35">
      <c r="A101" s="191"/>
      <c r="B101" s="191"/>
      <c r="C101" s="61"/>
      <c r="D101" s="192"/>
      <c r="E101" s="193"/>
      <c r="F101" s="62"/>
      <c r="G101" s="194"/>
      <c r="H101" s="194"/>
      <c r="I101" s="62"/>
      <c r="J101" s="194"/>
      <c r="K101" s="195"/>
      <c r="L101" s="198"/>
    </row>
    <row r="102" spans="1:12" s="125" customFormat="1" x14ac:dyDescent="0.35">
      <c r="A102" s="191"/>
      <c r="B102" s="191"/>
      <c r="C102" s="61"/>
      <c r="D102" s="192"/>
      <c r="E102" s="193"/>
      <c r="F102" s="62"/>
      <c r="G102" s="194"/>
      <c r="H102" s="194"/>
      <c r="I102" s="62"/>
      <c r="J102" s="194"/>
      <c r="K102" s="195"/>
      <c r="L102" s="198"/>
    </row>
    <row r="103" spans="1:12" s="125" customFormat="1" x14ac:dyDescent="0.35">
      <c r="A103" s="191"/>
      <c r="B103" s="191"/>
      <c r="C103" s="61"/>
      <c r="D103" s="192"/>
      <c r="E103" s="193"/>
      <c r="F103" s="62"/>
      <c r="G103" s="194"/>
      <c r="H103" s="194"/>
      <c r="I103" s="62"/>
      <c r="J103" s="194"/>
      <c r="K103" s="195"/>
      <c r="L103" s="198"/>
    </row>
    <row r="104" spans="1:12" s="125" customFormat="1" x14ac:dyDescent="0.35">
      <c r="A104" s="191"/>
      <c r="B104" s="191"/>
      <c r="C104" s="61"/>
      <c r="D104" s="192"/>
      <c r="E104" s="193"/>
      <c r="F104" s="62"/>
      <c r="G104" s="194"/>
      <c r="H104" s="194"/>
      <c r="I104" s="62"/>
      <c r="J104" s="194"/>
      <c r="K104" s="195"/>
      <c r="L104" s="198"/>
    </row>
    <row r="105" spans="1:12" s="125" customFormat="1" x14ac:dyDescent="0.35">
      <c r="A105" s="191"/>
      <c r="B105" s="191"/>
      <c r="C105" s="61"/>
      <c r="D105" s="192"/>
      <c r="E105" s="193"/>
      <c r="F105" s="62"/>
      <c r="G105" s="194"/>
      <c r="H105" s="194"/>
      <c r="I105" s="62"/>
      <c r="J105" s="194"/>
      <c r="K105" s="195"/>
      <c r="L105" s="198"/>
    </row>
    <row r="106" spans="1:12" s="125" customFormat="1" x14ac:dyDescent="0.35">
      <c r="A106" s="191"/>
      <c r="B106" s="191"/>
      <c r="C106" s="61"/>
      <c r="D106" s="192"/>
      <c r="E106" s="193"/>
      <c r="F106" s="62"/>
      <c r="G106" s="194"/>
      <c r="H106" s="194"/>
      <c r="I106" s="62"/>
      <c r="J106" s="194"/>
      <c r="K106" s="195"/>
      <c r="L106" s="198"/>
    </row>
    <row r="107" spans="1:12" s="125" customFormat="1" x14ac:dyDescent="0.35">
      <c r="A107" s="191"/>
      <c r="B107" s="191"/>
      <c r="C107" s="61"/>
      <c r="D107" s="192"/>
      <c r="E107" s="193"/>
      <c r="F107" s="62"/>
      <c r="G107" s="194"/>
      <c r="H107" s="194"/>
      <c r="I107" s="62"/>
      <c r="J107" s="194"/>
      <c r="K107" s="195"/>
      <c r="L107" s="198"/>
    </row>
    <row r="108" spans="1:12" s="125" customFormat="1" x14ac:dyDescent="0.35">
      <c r="A108" s="191"/>
      <c r="B108" s="191"/>
      <c r="C108" s="61"/>
      <c r="D108" s="192"/>
      <c r="E108" s="193"/>
      <c r="F108" s="62"/>
      <c r="G108" s="194"/>
      <c r="H108" s="194"/>
      <c r="I108" s="62"/>
      <c r="J108" s="194"/>
      <c r="K108" s="195"/>
      <c r="L108" s="198"/>
    </row>
    <row r="109" spans="1:12" s="125" customFormat="1" x14ac:dyDescent="0.35">
      <c r="A109" s="191"/>
      <c r="B109" s="191"/>
      <c r="C109" s="61"/>
      <c r="D109" s="192"/>
      <c r="E109" s="193"/>
      <c r="F109" s="62"/>
      <c r="G109" s="194"/>
      <c r="H109" s="194"/>
      <c r="I109" s="62"/>
      <c r="J109" s="194"/>
      <c r="K109" s="195"/>
      <c r="L109" s="198"/>
    </row>
    <row r="110" spans="1:12" s="125" customFormat="1" x14ac:dyDescent="0.35">
      <c r="A110" s="191"/>
      <c r="B110" s="191"/>
      <c r="C110" s="61"/>
      <c r="D110" s="192"/>
      <c r="E110" s="193"/>
      <c r="F110" s="62"/>
      <c r="G110" s="194"/>
      <c r="H110" s="194"/>
      <c r="I110" s="62"/>
      <c r="J110" s="194"/>
      <c r="K110" s="195"/>
      <c r="L110" s="198"/>
    </row>
    <row r="111" spans="1:12" s="125" customFormat="1" x14ac:dyDescent="0.35">
      <c r="A111" s="191"/>
      <c r="B111" s="191"/>
      <c r="C111" s="61"/>
      <c r="D111" s="192"/>
      <c r="E111" s="193"/>
      <c r="F111" s="62"/>
      <c r="G111" s="194"/>
      <c r="H111" s="194"/>
      <c r="I111" s="62"/>
      <c r="J111" s="194"/>
      <c r="K111" s="195"/>
      <c r="L111" s="198"/>
    </row>
    <row r="112" spans="1:12" s="125" customFormat="1" x14ac:dyDescent="0.35">
      <c r="A112" s="191"/>
      <c r="B112" s="191"/>
      <c r="C112" s="61"/>
      <c r="D112" s="192"/>
      <c r="E112" s="193"/>
      <c r="F112" s="62"/>
      <c r="G112" s="194"/>
      <c r="H112" s="194"/>
      <c r="I112" s="62"/>
      <c r="J112" s="194"/>
      <c r="K112" s="195"/>
      <c r="L112" s="198"/>
    </row>
    <row r="113" spans="1:12" s="125" customFormat="1" x14ac:dyDescent="0.35">
      <c r="A113" s="191"/>
      <c r="B113" s="191"/>
      <c r="C113" s="61"/>
      <c r="D113" s="192"/>
      <c r="E113" s="193"/>
      <c r="F113" s="62"/>
      <c r="G113" s="194"/>
      <c r="H113" s="194"/>
      <c r="I113" s="62"/>
      <c r="J113" s="194"/>
      <c r="K113" s="195"/>
      <c r="L113" s="198"/>
    </row>
    <row r="114" spans="1:12" s="125" customFormat="1" x14ac:dyDescent="0.35">
      <c r="A114" s="191"/>
      <c r="B114" s="191"/>
      <c r="C114" s="61"/>
      <c r="D114" s="192"/>
      <c r="E114" s="193"/>
      <c r="F114" s="62"/>
      <c r="G114" s="194"/>
      <c r="H114" s="194"/>
      <c r="I114" s="62"/>
      <c r="J114" s="194"/>
      <c r="K114" s="195"/>
      <c r="L114" s="198"/>
    </row>
    <row r="115" spans="1:12" s="125" customFormat="1" x14ac:dyDescent="0.35">
      <c r="A115" s="191"/>
      <c r="B115" s="191"/>
      <c r="C115" s="61"/>
      <c r="D115" s="192"/>
      <c r="E115" s="193"/>
      <c r="F115" s="62"/>
      <c r="G115" s="194"/>
      <c r="H115" s="194"/>
      <c r="I115" s="62"/>
      <c r="J115" s="194"/>
      <c r="K115" s="195"/>
      <c r="L115" s="198"/>
    </row>
    <row r="116" spans="1:12" s="125" customFormat="1" x14ac:dyDescent="0.35">
      <c r="A116" s="191"/>
      <c r="B116" s="191"/>
      <c r="C116" s="61"/>
      <c r="D116" s="192"/>
      <c r="E116" s="193"/>
      <c r="F116" s="62"/>
      <c r="G116" s="194"/>
      <c r="H116" s="194"/>
      <c r="I116" s="62"/>
      <c r="J116" s="194"/>
      <c r="K116" s="195"/>
      <c r="L116" s="198"/>
    </row>
    <row r="117" spans="1:12" s="125" customFormat="1" x14ac:dyDescent="0.35">
      <c r="A117" s="191"/>
      <c r="B117" s="191"/>
      <c r="C117" s="61"/>
      <c r="D117" s="192"/>
      <c r="E117" s="193"/>
      <c r="F117" s="62"/>
      <c r="G117" s="194"/>
      <c r="H117" s="194"/>
      <c r="I117" s="62"/>
      <c r="J117" s="194"/>
      <c r="K117" s="195"/>
      <c r="L117" s="198"/>
    </row>
    <row r="118" spans="1:12" s="125" customFormat="1" x14ac:dyDescent="0.35">
      <c r="A118" s="191"/>
      <c r="B118" s="191"/>
      <c r="C118" s="61"/>
      <c r="D118" s="192"/>
      <c r="E118" s="193"/>
      <c r="F118" s="62"/>
      <c r="G118" s="194"/>
      <c r="H118" s="194"/>
      <c r="I118" s="62"/>
      <c r="J118" s="194"/>
      <c r="K118" s="195"/>
      <c r="L118" s="198"/>
    </row>
    <row r="119" spans="1:12" s="125" customFormat="1" x14ac:dyDescent="0.35">
      <c r="A119" s="191"/>
      <c r="B119" s="191"/>
      <c r="C119" s="61"/>
      <c r="D119" s="192"/>
      <c r="E119" s="193"/>
      <c r="F119" s="62"/>
      <c r="G119" s="194"/>
      <c r="H119" s="194"/>
      <c r="I119" s="62"/>
      <c r="J119" s="194"/>
      <c r="K119" s="195"/>
      <c r="L119" s="198"/>
    </row>
    <row r="120" spans="1:12" s="125" customFormat="1" x14ac:dyDescent="0.35">
      <c r="A120" s="191"/>
      <c r="B120" s="191"/>
      <c r="C120" s="61"/>
      <c r="D120" s="192"/>
      <c r="E120" s="193"/>
      <c r="F120" s="62"/>
      <c r="G120" s="194"/>
      <c r="H120" s="194"/>
      <c r="I120" s="62"/>
      <c r="J120" s="194"/>
      <c r="K120" s="195"/>
      <c r="L120" s="198"/>
    </row>
    <row r="121" spans="1:12" s="125" customFormat="1" x14ac:dyDescent="0.35">
      <c r="A121" s="191"/>
      <c r="B121" s="191"/>
      <c r="C121" s="61"/>
      <c r="D121" s="192"/>
      <c r="E121" s="193"/>
      <c r="F121" s="62"/>
      <c r="G121" s="194"/>
      <c r="H121" s="194"/>
      <c r="I121" s="62"/>
      <c r="J121" s="194"/>
      <c r="K121" s="195"/>
      <c r="L121" s="198"/>
    </row>
    <row r="122" spans="1:12" s="125" customFormat="1" x14ac:dyDescent="0.35">
      <c r="A122" s="191"/>
      <c r="B122" s="191"/>
      <c r="C122" s="61"/>
      <c r="D122" s="192"/>
      <c r="E122" s="193"/>
      <c r="F122" s="62"/>
      <c r="G122" s="194"/>
      <c r="H122" s="194"/>
      <c r="I122" s="62"/>
      <c r="J122" s="194"/>
      <c r="K122" s="195"/>
      <c r="L122" s="198"/>
    </row>
    <row r="123" spans="1:12" s="125" customFormat="1" x14ac:dyDescent="0.35">
      <c r="A123" s="191"/>
      <c r="B123" s="191"/>
      <c r="C123" s="61"/>
      <c r="D123" s="192"/>
      <c r="E123" s="193"/>
      <c r="F123" s="62"/>
      <c r="G123" s="194"/>
      <c r="H123" s="194"/>
      <c r="I123" s="62"/>
      <c r="J123" s="194"/>
      <c r="K123" s="195"/>
      <c r="L123" s="198"/>
    </row>
    <row r="124" spans="1:12" s="125" customFormat="1" x14ac:dyDescent="0.35">
      <c r="A124" s="191"/>
      <c r="B124" s="191"/>
      <c r="C124" s="61"/>
      <c r="D124" s="192"/>
      <c r="E124" s="193"/>
      <c r="F124" s="62"/>
      <c r="G124" s="194"/>
      <c r="H124" s="194"/>
      <c r="I124" s="62"/>
      <c r="J124" s="194"/>
      <c r="K124" s="195"/>
      <c r="L124" s="198"/>
    </row>
    <row r="125" spans="1:12" s="125" customFormat="1" x14ac:dyDescent="0.35">
      <c r="A125" s="191"/>
      <c r="B125" s="191"/>
      <c r="C125" s="61"/>
      <c r="D125" s="192"/>
      <c r="E125" s="193"/>
      <c r="F125" s="62"/>
      <c r="G125" s="194"/>
      <c r="H125" s="194"/>
      <c r="I125" s="62"/>
      <c r="J125" s="194"/>
      <c r="K125" s="195"/>
      <c r="L125" s="198"/>
    </row>
    <row r="126" spans="1:12" s="125" customFormat="1" x14ac:dyDescent="0.35">
      <c r="A126" s="191"/>
      <c r="B126" s="191"/>
      <c r="C126" s="61"/>
      <c r="D126" s="192"/>
      <c r="E126" s="193"/>
      <c r="F126" s="62"/>
      <c r="G126" s="194"/>
      <c r="H126" s="194"/>
      <c r="I126" s="62"/>
      <c r="J126" s="194"/>
      <c r="K126" s="195"/>
      <c r="L126" s="198"/>
    </row>
    <row r="127" spans="1:12" s="125" customFormat="1" x14ac:dyDescent="0.35">
      <c r="A127" s="191"/>
      <c r="B127" s="191"/>
      <c r="C127" s="61"/>
      <c r="D127" s="192"/>
      <c r="E127" s="193"/>
      <c r="F127" s="62"/>
      <c r="G127" s="194"/>
      <c r="H127" s="194"/>
      <c r="I127" s="62"/>
      <c r="J127" s="194"/>
      <c r="K127" s="195"/>
      <c r="L127" s="198"/>
    </row>
    <row r="128" spans="1:12" s="125" customFormat="1" x14ac:dyDescent="0.35">
      <c r="A128" s="191"/>
      <c r="B128" s="191"/>
      <c r="C128" s="61"/>
      <c r="D128" s="192"/>
      <c r="E128" s="193"/>
      <c r="F128" s="62"/>
      <c r="G128" s="194"/>
      <c r="H128" s="194"/>
      <c r="I128" s="62"/>
      <c r="J128" s="194"/>
      <c r="K128" s="195"/>
      <c r="L128" s="198"/>
    </row>
    <row r="129" spans="1:12" s="125" customFormat="1" x14ac:dyDescent="0.35">
      <c r="A129" s="191"/>
      <c r="B129" s="191"/>
      <c r="C129" s="61"/>
      <c r="D129" s="192"/>
      <c r="E129" s="193"/>
      <c r="F129" s="62"/>
      <c r="G129" s="194"/>
      <c r="H129" s="194"/>
      <c r="I129" s="62"/>
      <c r="J129" s="194"/>
      <c r="K129" s="195"/>
      <c r="L129" s="198"/>
    </row>
    <row r="130" spans="1:12" s="125" customFormat="1" x14ac:dyDescent="0.35">
      <c r="A130" s="191"/>
      <c r="B130" s="191"/>
      <c r="C130" s="61"/>
      <c r="D130" s="192"/>
      <c r="E130" s="193"/>
      <c r="F130" s="62"/>
      <c r="G130" s="194"/>
      <c r="H130" s="194"/>
      <c r="I130" s="62"/>
      <c r="J130" s="194"/>
      <c r="K130" s="195"/>
      <c r="L130" s="198"/>
    </row>
    <row r="131" spans="1:12" s="125" customFormat="1" x14ac:dyDescent="0.35">
      <c r="A131" s="191"/>
      <c r="B131" s="191"/>
      <c r="C131" s="61"/>
      <c r="D131" s="192"/>
      <c r="E131" s="193"/>
      <c r="F131" s="62"/>
      <c r="G131" s="194"/>
      <c r="H131" s="194"/>
      <c r="I131" s="62"/>
      <c r="J131" s="194"/>
      <c r="K131" s="195"/>
      <c r="L131" s="198"/>
    </row>
    <row r="132" spans="1:12" s="125" customFormat="1" x14ac:dyDescent="0.35">
      <c r="A132" s="191"/>
      <c r="B132" s="191"/>
      <c r="C132" s="61"/>
      <c r="D132" s="192"/>
      <c r="E132" s="193"/>
      <c r="F132" s="62"/>
      <c r="G132" s="194"/>
      <c r="H132" s="194"/>
      <c r="I132" s="62"/>
      <c r="J132" s="194"/>
      <c r="K132" s="195"/>
      <c r="L132" s="198"/>
    </row>
    <row r="133" spans="1:12" s="125" customFormat="1" x14ac:dyDescent="0.35">
      <c r="A133" s="191"/>
      <c r="B133" s="191"/>
      <c r="C133" s="61"/>
      <c r="D133" s="192"/>
      <c r="E133" s="193"/>
      <c r="F133" s="62"/>
      <c r="G133" s="194"/>
      <c r="H133" s="194"/>
      <c r="I133" s="62"/>
      <c r="J133" s="194"/>
      <c r="K133" s="195"/>
      <c r="L133" s="198"/>
    </row>
    <row r="134" spans="1:12" s="125" customFormat="1" x14ac:dyDescent="0.35">
      <c r="A134" s="191"/>
      <c r="B134" s="191"/>
      <c r="C134" s="61"/>
      <c r="D134" s="192"/>
      <c r="E134" s="193"/>
      <c r="F134" s="62"/>
      <c r="G134" s="194"/>
      <c r="H134" s="194"/>
      <c r="I134" s="62"/>
      <c r="J134" s="194"/>
      <c r="K134" s="195"/>
      <c r="L134" s="198"/>
    </row>
    <row r="135" spans="1:12" s="125" customFormat="1" x14ac:dyDescent="0.35">
      <c r="A135" s="191"/>
      <c r="B135" s="191"/>
      <c r="C135" s="61"/>
      <c r="D135" s="192"/>
      <c r="E135" s="193"/>
      <c r="F135" s="62"/>
      <c r="G135" s="194"/>
      <c r="H135" s="194"/>
      <c r="I135" s="62"/>
      <c r="J135" s="194"/>
      <c r="K135" s="195"/>
      <c r="L135" s="198"/>
    </row>
    <row r="136" spans="1:12" s="125" customFormat="1" x14ac:dyDescent="0.35">
      <c r="A136" s="191"/>
      <c r="B136" s="191"/>
      <c r="C136" s="61"/>
      <c r="D136" s="192"/>
      <c r="E136" s="193"/>
      <c r="F136" s="62"/>
      <c r="G136" s="194"/>
      <c r="H136" s="194"/>
      <c r="I136" s="62"/>
      <c r="J136" s="194"/>
      <c r="K136" s="195"/>
      <c r="L136" s="198"/>
    </row>
    <row r="137" spans="1:12" s="125" customFormat="1" x14ac:dyDescent="0.35">
      <c r="A137" s="191"/>
      <c r="B137" s="191"/>
      <c r="C137" s="61"/>
      <c r="D137" s="192"/>
      <c r="E137" s="193"/>
      <c r="F137" s="62"/>
      <c r="G137" s="194"/>
      <c r="H137" s="194"/>
      <c r="I137" s="62"/>
      <c r="J137" s="194"/>
      <c r="K137" s="195"/>
      <c r="L137" s="198"/>
    </row>
    <row r="138" spans="1:12" s="125" customFormat="1" x14ac:dyDescent="0.35">
      <c r="A138" s="191"/>
      <c r="B138" s="191"/>
      <c r="C138" s="61"/>
      <c r="D138" s="192"/>
      <c r="E138" s="193"/>
      <c r="F138" s="62"/>
      <c r="G138" s="194"/>
      <c r="H138" s="194"/>
      <c r="I138" s="62"/>
      <c r="J138" s="194"/>
      <c r="K138" s="195"/>
      <c r="L138" s="198"/>
    </row>
    <row r="139" spans="1:12" s="125" customFormat="1" x14ac:dyDescent="0.35">
      <c r="A139" s="191"/>
      <c r="B139" s="191"/>
      <c r="C139" s="61"/>
      <c r="D139" s="192"/>
      <c r="E139" s="193"/>
      <c r="F139" s="62"/>
      <c r="G139" s="194"/>
      <c r="H139" s="194"/>
      <c r="I139" s="62"/>
      <c r="J139" s="194"/>
      <c r="K139" s="195"/>
      <c r="L139" s="198"/>
    </row>
    <row r="140" spans="1:12" s="125" customFormat="1" x14ac:dyDescent="0.35">
      <c r="A140" s="191"/>
      <c r="B140" s="191"/>
      <c r="C140" s="61"/>
      <c r="D140" s="192"/>
      <c r="E140" s="193"/>
      <c r="F140" s="62"/>
      <c r="G140" s="194"/>
      <c r="H140" s="194"/>
      <c r="I140" s="62"/>
      <c r="J140" s="194"/>
      <c r="K140" s="195"/>
      <c r="L140" s="198"/>
    </row>
    <row r="141" spans="1:12" s="125" customFormat="1" x14ac:dyDescent="0.35">
      <c r="A141" s="191"/>
      <c r="B141" s="191"/>
      <c r="C141" s="61"/>
      <c r="D141" s="192"/>
      <c r="E141" s="193"/>
      <c r="F141" s="62"/>
      <c r="G141" s="194"/>
      <c r="H141" s="194"/>
      <c r="I141" s="62"/>
      <c r="J141" s="194"/>
      <c r="K141" s="195"/>
      <c r="L141" s="198"/>
    </row>
    <row r="142" spans="1:12" s="125" customFormat="1" x14ac:dyDescent="0.35">
      <c r="A142" s="191"/>
      <c r="B142" s="191"/>
      <c r="C142" s="61"/>
      <c r="D142" s="192"/>
      <c r="E142" s="193"/>
      <c r="F142" s="62"/>
      <c r="G142" s="194"/>
      <c r="H142" s="194"/>
      <c r="I142" s="62"/>
      <c r="J142" s="194"/>
      <c r="K142" s="195"/>
      <c r="L142" s="198"/>
    </row>
    <row r="143" spans="1:12" s="125" customFormat="1" x14ac:dyDescent="0.35">
      <c r="A143" s="191"/>
      <c r="B143" s="191"/>
      <c r="C143" s="61"/>
      <c r="D143" s="192"/>
      <c r="E143" s="193"/>
      <c r="F143" s="62"/>
      <c r="G143" s="194"/>
      <c r="H143" s="194"/>
      <c r="I143" s="62"/>
      <c r="J143" s="194"/>
      <c r="K143" s="195"/>
      <c r="L143" s="198"/>
    </row>
    <row r="144" spans="1:12" s="125" customFormat="1" x14ac:dyDescent="0.35">
      <c r="A144" s="191"/>
      <c r="B144" s="191"/>
      <c r="C144" s="61"/>
      <c r="D144" s="192"/>
      <c r="E144" s="193"/>
      <c r="F144" s="62"/>
      <c r="G144" s="194"/>
      <c r="H144" s="194"/>
      <c r="I144" s="62"/>
      <c r="J144" s="194"/>
      <c r="K144" s="195"/>
      <c r="L144" s="198"/>
    </row>
    <row r="145" spans="1:12" s="125" customFormat="1" x14ac:dyDescent="0.35">
      <c r="A145" s="191"/>
      <c r="B145" s="191"/>
      <c r="C145" s="61"/>
      <c r="D145" s="192"/>
      <c r="E145" s="193"/>
      <c r="F145" s="62"/>
      <c r="G145" s="194"/>
      <c r="H145" s="194"/>
      <c r="I145" s="62"/>
      <c r="J145" s="194"/>
      <c r="K145" s="195"/>
      <c r="L145" s="198"/>
    </row>
    <row r="146" spans="1:12" s="125" customFormat="1" x14ac:dyDescent="0.35">
      <c r="A146" s="191"/>
      <c r="B146" s="191"/>
      <c r="C146" s="61"/>
      <c r="D146" s="192"/>
      <c r="E146" s="193"/>
      <c r="F146" s="62"/>
      <c r="G146" s="194"/>
      <c r="H146" s="194"/>
      <c r="I146" s="62"/>
      <c r="J146" s="194"/>
      <c r="K146" s="195"/>
      <c r="L146" s="198"/>
    </row>
    <row r="147" spans="1:12" s="125" customFormat="1" x14ac:dyDescent="0.35">
      <c r="A147" s="191"/>
      <c r="B147" s="191"/>
      <c r="C147" s="61"/>
      <c r="D147" s="192"/>
      <c r="E147" s="193"/>
      <c r="F147" s="62"/>
      <c r="G147" s="194"/>
      <c r="H147" s="194"/>
      <c r="I147" s="62"/>
      <c r="J147" s="194"/>
      <c r="K147" s="195"/>
      <c r="L147" s="198"/>
    </row>
    <row r="148" spans="1:12" s="125" customFormat="1" x14ac:dyDescent="0.35">
      <c r="A148" s="191"/>
      <c r="B148" s="191"/>
      <c r="C148" s="61"/>
      <c r="D148" s="192"/>
      <c r="E148" s="193"/>
      <c r="F148" s="62"/>
      <c r="G148" s="194"/>
      <c r="H148" s="194"/>
      <c r="I148" s="62"/>
      <c r="J148" s="194"/>
      <c r="K148" s="195"/>
      <c r="L148" s="198"/>
    </row>
    <row r="149" spans="1:12" s="125" customFormat="1" x14ac:dyDescent="0.35">
      <c r="A149" s="191"/>
      <c r="B149" s="191"/>
      <c r="C149" s="61"/>
      <c r="D149" s="192"/>
      <c r="E149" s="193"/>
      <c r="F149" s="62"/>
      <c r="G149" s="194"/>
      <c r="H149" s="194"/>
      <c r="I149" s="62"/>
      <c r="J149" s="194"/>
      <c r="K149" s="195"/>
      <c r="L149" s="198"/>
    </row>
    <row r="150" spans="1:12" s="125" customFormat="1" x14ac:dyDescent="0.35">
      <c r="A150" s="191"/>
      <c r="B150" s="191"/>
      <c r="C150" s="61"/>
      <c r="D150" s="192"/>
      <c r="E150" s="193"/>
      <c r="F150" s="62"/>
      <c r="G150" s="194"/>
      <c r="H150" s="194"/>
      <c r="I150" s="62"/>
      <c r="J150" s="194"/>
      <c r="K150" s="195"/>
      <c r="L150" s="198"/>
    </row>
    <row r="151" spans="1:12" s="125" customFormat="1" x14ac:dyDescent="0.35">
      <c r="A151" s="191"/>
      <c r="B151" s="191"/>
      <c r="C151" s="61"/>
      <c r="D151" s="192"/>
      <c r="E151" s="193"/>
      <c r="F151" s="62"/>
      <c r="G151" s="194"/>
      <c r="H151" s="194"/>
      <c r="I151" s="62"/>
      <c r="J151" s="194"/>
      <c r="K151" s="195"/>
      <c r="L151" s="198"/>
    </row>
    <row r="152" spans="1:12" s="125" customFormat="1" x14ac:dyDescent="0.35">
      <c r="A152" s="191"/>
      <c r="B152" s="191"/>
      <c r="C152" s="61"/>
      <c r="D152" s="192"/>
      <c r="E152" s="193"/>
      <c r="F152" s="62"/>
      <c r="G152" s="194"/>
      <c r="H152" s="194"/>
      <c r="I152" s="62"/>
      <c r="J152" s="194"/>
      <c r="K152" s="195"/>
      <c r="L152" s="198"/>
    </row>
    <row r="153" spans="1:12" s="125" customFormat="1" x14ac:dyDescent="0.35">
      <c r="A153" s="191"/>
      <c r="B153" s="191"/>
      <c r="C153" s="61"/>
      <c r="D153" s="192"/>
      <c r="E153" s="193"/>
      <c r="F153" s="62"/>
      <c r="G153" s="194"/>
      <c r="H153" s="194"/>
      <c r="I153" s="62"/>
      <c r="J153" s="194"/>
      <c r="K153" s="195"/>
      <c r="L153" s="198"/>
    </row>
    <row r="154" spans="1:12" s="125" customFormat="1" x14ac:dyDescent="0.35">
      <c r="A154" s="191"/>
      <c r="B154" s="191"/>
      <c r="C154" s="61"/>
      <c r="D154" s="192"/>
      <c r="E154" s="193"/>
      <c r="F154" s="62"/>
      <c r="G154" s="194"/>
      <c r="H154" s="194"/>
      <c r="I154" s="62"/>
      <c r="J154" s="194"/>
      <c r="K154" s="195"/>
      <c r="L154" s="198"/>
    </row>
    <row r="155" spans="1:12" s="125" customFormat="1" x14ac:dyDescent="0.35">
      <c r="A155" s="191"/>
      <c r="B155" s="191"/>
      <c r="C155" s="61"/>
      <c r="D155" s="192"/>
      <c r="E155" s="193"/>
      <c r="F155" s="62"/>
      <c r="G155" s="194"/>
      <c r="H155" s="194"/>
      <c r="I155" s="62"/>
      <c r="J155" s="194"/>
      <c r="K155" s="195"/>
      <c r="L155" s="198"/>
    </row>
    <row r="156" spans="1:12" s="125" customFormat="1" x14ac:dyDescent="0.35">
      <c r="A156" s="191"/>
      <c r="B156" s="191"/>
      <c r="C156" s="61"/>
      <c r="D156" s="192"/>
      <c r="E156" s="193"/>
      <c r="F156" s="62"/>
      <c r="G156" s="194"/>
      <c r="H156" s="194"/>
      <c r="I156" s="62"/>
      <c r="J156" s="194"/>
      <c r="K156" s="195"/>
      <c r="L156" s="198"/>
    </row>
    <row r="157" spans="1:12" s="125" customFormat="1" x14ac:dyDescent="0.35">
      <c r="A157" s="191"/>
      <c r="B157" s="191"/>
      <c r="C157" s="61"/>
      <c r="D157" s="192"/>
      <c r="E157" s="193"/>
      <c r="F157" s="62"/>
      <c r="G157" s="194"/>
      <c r="H157" s="194"/>
      <c r="I157" s="62"/>
      <c r="J157" s="194"/>
      <c r="K157" s="195"/>
      <c r="L157" s="198"/>
    </row>
    <row r="158" spans="1:12" s="125" customFormat="1" x14ac:dyDescent="0.35">
      <c r="A158" s="191"/>
      <c r="B158" s="191"/>
      <c r="C158" s="61"/>
      <c r="D158" s="192"/>
      <c r="E158" s="193"/>
      <c r="F158" s="62"/>
      <c r="G158" s="194"/>
      <c r="H158" s="194"/>
      <c r="I158" s="62"/>
      <c r="J158" s="194"/>
      <c r="K158" s="195"/>
      <c r="L158" s="198"/>
    </row>
    <row r="159" spans="1:12" s="125" customFormat="1" x14ac:dyDescent="0.35">
      <c r="A159" s="191"/>
      <c r="B159" s="191"/>
      <c r="C159" s="61"/>
      <c r="D159" s="192"/>
      <c r="E159" s="193"/>
      <c r="F159" s="62"/>
      <c r="G159" s="194"/>
      <c r="H159" s="194"/>
      <c r="I159" s="62"/>
      <c r="J159" s="194"/>
      <c r="K159" s="195"/>
      <c r="L159" s="198"/>
    </row>
    <row r="160" spans="1:12" s="125" customFormat="1" x14ac:dyDescent="0.35">
      <c r="A160" s="191"/>
      <c r="B160" s="191"/>
      <c r="C160" s="61"/>
      <c r="D160" s="192"/>
      <c r="E160" s="193"/>
      <c r="F160" s="62"/>
      <c r="G160" s="194"/>
      <c r="H160" s="194"/>
      <c r="I160" s="62"/>
      <c r="J160" s="194"/>
      <c r="K160" s="195"/>
      <c r="L160" s="198"/>
    </row>
    <row r="161" spans="1:12" s="125" customFormat="1" x14ac:dyDescent="0.35">
      <c r="A161" s="191"/>
      <c r="B161" s="191"/>
      <c r="C161" s="61"/>
      <c r="D161" s="192"/>
      <c r="E161" s="193"/>
      <c r="F161" s="62"/>
      <c r="G161" s="194"/>
      <c r="H161" s="194"/>
      <c r="I161" s="62"/>
      <c r="J161" s="194"/>
      <c r="K161" s="195"/>
      <c r="L161" s="198"/>
    </row>
    <row r="162" spans="1:12" s="125" customFormat="1" x14ac:dyDescent="0.35">
      <c r="A162" s="191"/>
      <c r="B162" s="191"/>
      <c r="C162" s="61"/>
      <c r="D162" s="192"/>
      <c r="E162" s="193"/>
      <c r="F162" s="62"/>
      <c r="G162" s="194"/>
      <c r="H162" s="194"/>
      <c r="I162" s="62"/>
      <c r="J162" s="194"/>
      <c r="K162" s="195"/>
      <c r="L162" s="198"/>
    </row>
    <row r="163" spans="1:12" s="125" customFormat="1" x14ac:dyDescent="0.35">
      <c r="A163" s="191"/>
      <c r="B163" s="191"/>
      <c r="C163" s="61"/>
      <c r="D163" s="192"/>
      <c r="E163" s="193"/>
      <c r="F163" s="62"/>
      <c r="G163" s="194"/>
      <c r="H163" s="194"/>
      <c r="I163" s="62"/>
      <c r="J163" s="194"/>
      <c r="K163" s="195"/>
      <c r="L163" s="198"/>
    </row>
    <row r="164" spans="1:12" s="125" customFormat="1" x14ac:dyDescent="0.35">
      <c r="A164" s="191"/>
      <c r="B164" s="191"/>
      <c r="C164" s="61"/>
      <c r="D164" s="192"/>
      <c r="E164" s="193"/>
      <c r="F164" s="62"/>
      <c r="G164" s="194"/>
      <c r="H164" s="194"/>
      <c r="I164" s="62"/>
      <c r="J164" s="194"/>
      <c r="K164" s="195"/>
      <c r="L164" s="198"/>
    </row>
    <row r="165" spans="1:12" s="125" customFormat="1" x14ac:dyDescent="0.35">
      <c r="A165" s="191"/>
      <c r="B165" s="191"/>
      <c r="C165" s="61"/>
      <c r="D165" s="192"/>
      <c r="E165" s="193"/>
      <c r="F165" s="62"/>
      <c r="G165" s="194"/>
      <c r="H165" s="194"/>
      <c r="I165" s="62"/>
      <c r="J165" s="194"/>
      <c r="K165" s="195"/>
      <c r="L165" s="198"/>
    </row>
    <row r="166" spans="1:12" s="125" customFormat="1" x14ac:dyDescent="0.35">
      <c r="A166" s="191"/>
      <c r="B166" s="191"/>
      <c r="C166" s="61"/>
      <c r="D166" s="192"/>
      <c r="E166" s="193"/>
      <c r="F166" s="62"/>
      <c r="G166" s="194"/>
      <c r="H166" s="194"/>
      <c r="I166" s="62"/>
      <c r="J166" s="194"/>
      <c r="K166" s="195"/>
      <c r="L166" s="198"/>
    </row>
    <row r="167" spans="1:12" s="125" customFormat="1" x14ac:dyDescent="0.35">
      <c r="A167" s="191"/>
      <c r="B167" s="191"/>
      <c r="C167" s="61"/>
      <c r="D167" s="192"/>
      <c r="E167" s="193"/>
      <c r="F167" s="62"/>
      <c r="G167" s="194"/>
      <c r="H167" s="194"/>
      <c r="I167" s="62"/>
      <c r="J167" s="194"/>
      <c r="K167" s="195"/>
      <c r="L167" s="198"/>
    </row>
    <row r="168" spans="1:12" s="125" customFormat="1" x14ac:dyDescent="0.35">
      <c r="A168" s="191"/>
      <c r="B168" s="191"/>
      <c r="C168" s="61"/>
      <c r="D168" s="192"/>
      <c r="E168" s="193"/>
      <c r="F168" s="62"/>
      <c r="G168" s="194"/>
      <c r="H168" s="194"/>
      <c r="I168" s="62"/>
      <c r="J168" s="194"/>
      <c r="K168" s="195"/>
      <c r="L168" s="198"/>
    </row>
    <row r="169" spans="1:12" s="125" customFormat="1" x14ac:dyDescent="0.35">
      <c r="A169" s="191"/>
      <c r="B169" s="191"/>
      <c r="C169" s="61"/>
      <c r="D169" s="192"/>
      <c r="E169" s="193"/>
      <c r="F169" s="62"/>
      <c r="G169" s="194"/>
      <c r="H169" s="194"/>
      <c r="I169" s="62"/>
      <c r="J169" s="194"/>
      <c r="K169" s="195"/>
      <c r="L169" s="198"/>
    </row>
    <row r="170" spans="1:12" s="125" customFormat="1" x14ac:dyDescent="0.35">
      <c r="A170" s="191"/>
      <c r="B170" s="191"/>
      <c r="C170" s="61"/>
      <c r="D170" s="192"/>
      <c r="E170" s="193"/>
      <c r="F170" s="62"/>
      <c r="G170" s="194"/>
      <c r="H170" s="194"/>
      <c r="I170" s="62"/>
      <c r="J170" s="194"/>
      <c r="K170" s="195"/>
      <c r="L170" s="198"/>
    </row>
    <row r="171" spans="1:12" s="125" customFormat="1" x14ac:dyDescent="0.35">
      <c r="A171" s="191"/>
      <c r="B171" s="191"/>
      <c r="C171" s="61"/>
      <c r="D171" s="192"/>
      <c r="E171" s="193"/>
      <c r="F171" s="62"/>
      <c r="G171" s="194"/>
      <c r="H171" s="194"/>
      <c r="I171" s="62"/>
      <c r="J171" s="194"/>
      <c r="K171" s="195"/>
      <c r="L171" s="198"/>
    </row>
    <row r="172" spans="1:12" s="125" customFormat="1" x14ac:dyDescent="0.35">
      <c r="A172" s="191"/>
      <c r="B172" s="191"/>
      <c r="C172" s="61"/>
      <c r="D172" s="192"/>
      <c r="E172" s="193"/>
      <c r="F172" s="62"/>
      <c r="G172" s="194"/>
      <c r="H172" s="194"/>
      <c r="I172" s="62"/>
      <c r="J172" s="194"/>
      <c r="K172" s="195"/>
      <c r="L172" s="198"/>
    </row>
    <row r="173" spans="1:12" s="125" customFormat="1" x14ac:dyDescent="0.35">
      <c r="A173" s="191"/>
      <c r="B173" s="191"/>
      <c r="C173" s="61"/>
      <c r="D173" s="192"/>
      <c r="E173" s="193"/>
      <c r="F173" s="62"/>
      <c r="G173" s="194"/>
      <c r="H173" s="194"/>
      <c r="I173" s="62"/>
      <c r="J173" s="194"/>
      <c r="K173" s="195"/>
      <c r="L173" s="198"/>
    </row>
    <row r="174" spans="1:12" s="125" customFormat="1" x14ac:dyDescent="0.35">
      <c r="A174" s="191"/>
      <c r="B174" s="191"/>
      <c r="C174" s="61"/>
      <c r="D174" s="192"/>
      <c r="E174" s="193"/>
      <c r="F174" s="62"/>
      <c r="G174" s="194"/>
      <c r="H174" s="194"/>
      <c r="I174" s="62"/>
      <c r="J174" s="194"/>
      <c r="K174" s="195"/>
      <c r="L174" s="198"/>
    </row>
  </sheetData>
  <sheetProtection algorithmName="SHA-512" hashValue="isyxMNGhZK7jW/u8W9OC/baOJSJHLovgCaLEAh0/+Vm4yp/7JJFeUvpII1UY+8Q+d3IQCe7/DN4m0kSSpu7Wpg==" saltValue="98UfpfoIxJoKxIzR6SN+7w==" spinCount="100000" sheet="1" formatCells="0" formatColumns="0" formatRows="0"/>
  <conditionalFormatting sqref="E3">
    <cfRule type="dataBar" priority="15">
      <dataBar>
        <cfvo type="num" val="0.1"/>
        <cfvo type="num" val="1"/>
        <color theme="9" tint="0.39997558519241921"/>
      </dataBar>
      <extLst>
        <ext xmlns:x14="http://schemas.microsoft.com/office/spreadsheetml/2009/9/main" uri="{B025F937-C7B1-47D3-B67F-A62EFF666E3E}">
          <x14:id>{86074187-E721-4A8B-B0BE-2FFD7391973B}</x14:id>
        </ext>
      </extLst>
    </cfRule>
  </conditionalFormatting>
  <conditionalFormatting sqref="E4:E5">
    <cfRule type="expression" dxfId="71" priority="148">
      <formula>AND(B4&lt;&gt;1,NOT(ISBLANK(D4)))</formula>
    </cfRule>
  </conditionalFormatting>
  <conditionalFormatting sqref="E8">
    <cfRule type="dataBar" priority="14">
      <dataBar>
        <cfvo type="num" val="0.1"/>
        <cfvo type="num" val="1"/>
        <color theme="9" tint="0.39997558519241921"/>
      </dataBar>
      <extLst>
        <ext xmlns:x14="http://schemas.microsoft.com/office/spreadsheetml/2009/9/main" uri="{B025F937-C7B1-47D3-B67F-A62EFF666E3E}">
          <x14:id>{B714F5BC-25A5-4172-83C5-7B0613E2F044}</x14:id>
        </ext>
      </extLst>
    </cfRule>
  </conditionalFormatting>
  <conditionalFormatting sqref="E11">
    <cfRule type="expression" dxfId="70" priority="177">
      <formula>AND(B11&lt;&gt;1,ISNUMBER(C11),OR(ISNUMBER(D11),D11="PG"))</formula>
    </cfRule>
  </conditionalFormatting>
  <conditionalFormatting sqref="E12:E19 E24:E40 E47:E59 E64:E75">
    <cfRule type="expression" dxfId="69" priority="136">
      <formula>AND(B12&lt;&gt;1,ISNUMBER(C12),ISNUMBER(D12))</formula>
    </cfRule>
  </conditionalFormatting>
  <conditionalFormatting sqref="E23">
    <cfRule type="expression" dxfId="68" priority="176">
      <formula>AND(B23&lt;&gt;1,ISNUMBER(C23),OR(ISNUMBER(D23),D23="PG"))</formula>
    </cfRule>
  </conditionalFormatting>
  <conditionalFormatting sqref="E43">
    <cfRule type="dataBar" priority="12">
      <dataBar>
        <cfvo type="num" val="0.1"/>
        <cfvo type="num" val="1"/>
        <color theme="9" tint="0.39997558519241921"/>
      </dataBar>
      <extLst>
        <ext xmlns:x14="http://schemas.microsoft.com/office/spreadsheetml/2009/9/main" uri="{B025F937-C7B1-47D3-B67F-A62EFF666E3E}">
          <x14:id>{03B4CFAB-A192-4127-A209-80AC68AD7EAA}</x14:id>
        </ext>
      </extLst>
    </cfRule>
  </conditionalFormatting>
  <conditionalFormatting sqref="E46">
    <cfRule type="expression" dxfId="67" priority="175">
      <formula>AND(B46&lt;&gt;1,ISNUMBER(C46),OR(ISNUMBER(D46),D46="PG"))</formula>
    </cfRule>
  </conditionalFormatting>
  <conditionalFormatting sqref="E63">
    <cfRule type="expression" dxfId="66" priority="174">
      <formula>AND(B63&lt;&gt;1,ISNUMBER(C63),OR(ISNUMBER(D63),D63="PG"))</formula>
    </cfRule>
  </conditionalFormatting>
  <conditionalFormatting sqref="G11:G19">
    <cfRule type="expression" dxfId="65" priority="10">
      <formula>AND(B11=1,F11="S", NOT(ISBLANK(G11)))</formula>
    </cfRule>
  </conditionalFormatting>
  <conditionalFormatting sqref="G23:G40">
    <cfRule type="expression" dxfId="64" priority="3">
      <formula>AND(B23=1,F23="S", NOT(ISBLANK(G23)))</formula>
    </cfRule>
  </conditionalFormatting>
  <conditionalFormatting sqref="G46:G59">
    <cfRule type="expression" dxfId="63" priority="2">
      <formula>AND(B46=1,F46="S", NOT(ISBLANK(G46)))</formula>
    </cfRule>
  </conditionalFormatting>
  <conditionalFormatting sqref="G63:G75">
    <cfRule type="expression" dxfId="62" priority="1">
      <formula>AND(B63=1,F63="S", NOT(ISBLANK(G63)))</formula>
    </cfRule>
  </conditionalFormatting>
  <dataValidations count="3">
    <dataValidation type="list" allowBlank="1" showDropDown="1" showInputMessage="1" showErrorMessage="1" error="opção inválida!" sqref="I23 F23 I63 F63 I46 I11 F46 F11" xr:uid="{00000000-0002-0000-0400-000000000000}">
      <formula1>"s,n,S,N"</formula1>
    </dataValidation>
    <dataValidation type="list" allowBlank="1" showDropDown="1" showInputMessage="1" showErrorMessage="1" error="opção inválida!" sqref="I12:I19 I47:I59 I24:I40 I64:I75" xr:uid="{B5D71DD5-018A-4CE3-96A4-704E6AA303FB}">
      <formula1>"s,n,p,S,N,P"</formula1>
    </dataValidation>
    <dataValidation type="list" allowBlank="1" showDropDown="1" showInputMessage="1" showErrorMessage="1" error="opção inválida!" sqref="F12:F19 F47:F59 F24:F40 F64:F75" xr:uid="{C34391D0-8128-4E3D-8896-DA5CAA257EDC}">
      <formula1>"s,n,S,N,p,P"</formula1>
    </dataValidation>
  </dataValidations>
  <pageMargins left="0.511811024" right="0.511811024" top="0.78740157499999996" bottom="0.78740157499999996" header="0.31496062000000002" footer="0.31496062000000002"/>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86074187-E721-4A8B-B0BE-2FFD7391973B}">
            <x14:dataBar minLength="0" maxLength="100" gradient="0">
              <x14:cfvo type="num">
                <xm:f>0.1</xm:f>
              </x14:cfvo>
              <x14:cfvo type="num">
                <xm:f>1</xm:f>
              </x14:cfvo>
              <x14:negativeFillColor rgb="FFFF0000"/>
              <x14:axisColor rgb="FF000000"/>
            </x14:dataBar>
          </x14:cfRule>
          <xm:sqref>E3</xm:sqref>
        </x14:conditionalFormatting>
        <x14:conditionalFormatting xmlns:xm="http://schemas.microsoft.com/office/excel/2006/main">
          <x14:cfRule type="dataBar" id="{B714F5BC-25A5-4172-83C5-7B0613E2F044}">
            <x14:dataBar minLength="0" maxLength="100" gradient="0">
              <x14:cfvo type="num">
                <xm:f>0.1</xm:f>
              </x14:cfvo>
              <x14:cfvo type="num">
                <xm:f>1</xm:f>
              </x14:cfvo>
              <x14:negativeFillColor rgb="FFFF0000"/>
              <x14:axisColor rgb="FF000000"/>
            </x14:dataBar>
          </x14:cfRule>
          <xm:sqref>E8</xm:sqref>
        </x14:conditionalFormatting>
        <x14:conditionalFormatting xmlns:xm="http://schemas.microsoft.com/office/excel/2006/main">
          <x14:cfRule type="dataBar" id="{03B4CFAB-A192-4127-A209-80AC68AD7EAA}">
            <x14:dataBar minLength="0" maxLength="100" gradient="0">
              <x14:cfvo type="num">
                <xm:f>0.1</xm:f>
              </x14:cfvo>
              <x14:cfvo type="num">
                <xm:f>1</xm:f>
              </x14:cfvo>
              <x14:negativeFillColor rgb="FFFF0000"/>
              <x14:axisColor rgb="FF000000"/>
            </x14:dataBar>
          </x14:cfRule>
          <xm:sqref>E43</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98"/>
  <sheetViews>
    <sheetView zoomScale="80" zoomScaleNormal="80" workbookViewId="0">
      <selection activeCell="F11" sqref="F11"/>
    </sheetView>
  </sheetViews>
  <sheetFormatPr defaultColWidth="8.90625" defaultRowHeight="21" x14ac:dyDescent="0.35"/>
  <cols>
    <col min="1" max="1" width="2.26953125" style="118" customWidth="1"/>
    <col min="2" max="2" width="2.1796875" style="118" customWidth="1"/>
    <col min="3" max="3" width="2.6328125" style="1" customWidth="1"/>
    <col min="4" max="4" width="2.90625" style="196" customWidth="1"/>
    <col min="5" max="5" width="52.6328125" style="197" customWidth="1"/>
    <col min="6" max="6" width="5.81640625" style="34" customWidth="1"/>
    <col min="7" max="7" width="31.1796875" style="198" customWidth="1"/>
    <col min="8" max="8" width="1.1796875" style="198" customWidth="1"/>
    <col min="9" max="9" width="5.81640625" style="34" customWidth="1"/>
    <col min="10" max="10" width="0.90625" style="198" customWidth="1"/>
    <col min="11" max="11" width="33.1796875" style="199" customWidth="1"/>
    <col min="12" max="12" width="1.6328125" style="194" customWidth="1"/>
    <col min="13" max="22" width="9.1796875" style="125"/>
    <col min="23" max="16384" width="8.90625" style="126"/>
  </cols>
  <sheetData>
    <row r="1" spans="1:12" ht="17.149999999999999" customHeight="1" x14ac:dyDescent="0.35">
      <c r="C1" s="106"/>
      <c r="D1" s="201"/>
      <c r="E1" s="202" t="str">
        <f>Capa!A1</f>
        <v>LV v5</v>
      </c>
      <c r="F1" s="107"/>
      <c r="G1" s="121"/>
      <c r="H1" s="122"/>
      <c r="I1" s="80"/>
      <c r="J1" s="157"/>
      <c r="K1" s="224"/>
      <c r="L1" s="203"/>
    </row>
    <row r="2" spans="1:12" ht="18" customHeight="1" x14ac:dyDescent="0.35">
      <c r="C2" s="8" t="s">
        <v>296</v>
      </c>
      <c r="D2" s="8" t="s">
        <v>297</v>
      </c>
      <c r="E2" s="274" t="str">
        <f>"PGs: "&amp;SUMIFS($B$1:$B$230,$A$1:$A$230,"="&amp;A4&amp;"??",$D$1:$D$230,"=PG",B$1:B$230,"&gt;0")&amp;"  LV: "&amp;SUMIFS($B$1:$B$230,$A$1:$A$230,"="&amp;A4&amp;"??",$D$1:$D$230,"&lt;&gt;PG",B$1:B$230,"&gt;0")</f>
        <v>PGs: 5  LV: 14</v>
      </c>
      <c r="F2" s="267" t="s">
        <v>903</v>
      </c>
      <c r="G2" s="78" t="s">
        <v>912</v>
      </c>
      <c r="H2" s="123"/>
      <c r="I2" s="43" t="s">
        <v>913</v>
      </c>
      <c r="J2" s="123"/>
      <c r="K2" s="77" t="s">
        <v>318</v>
      </c>
      <c r="L2" s="127"/>
    </row>
    <row r="3" spans="1:12" ht="18" customHeight="1" x14ac:dyDescent="0.35">
      <c r="A3" s="118" t="s">
        <v>953</v>
      </c>
      <c r="C3" s="65"/>
      <c r="D3" s="66"/>
      <c r="E3" s="73">
        <f>IF(SUMIFS($B$1:$B$230,$A$1:$A$230,"="&amp;A4&amp;"??",B$1:B$230,"&gt;0")&lt;=0,0,COUNTIFS($F$1:$F$230,"*",$A$1:$A$230,"="&amp;A4&amp;"??",B$1:B$230,"&gt;0")/SUMIFS($B$1:$B$230,$A$1:$A$230,"="&amp;A4&amp;"??",B$1:B$230,"&gt;0"))</f>
        <v>0</v>
      </c>
      <c r="F3" s="42"/>
      <c r="G3" s="75"/>
      <c r="H3" s="128"/>
      <c r="I3" s="43"/>
      <c r="J3" s="128"/>
      <c r="K3" s="67"/>
      <c r="L3" s="129"/>
    </row>
    <row r="4" spans="1:12" ht="15.5" x14ac:dyDescent="0.35">
      <c r="A4" s="118" t="s">
        <v>953</v>
      </c>
      <c r="B4" s="7" t="str">
        <f>IF(  AND(ISNUMBER(C4),OR(ISNUMBER(D4),D4="PG")),IF(IF(Capa!$B$6="B",0,Capa!$B$6)&gt;=C4,1,0),"")</f>
        <v/>
      </c>
      <c r="C4" s="11" t="str">
        <f>IF(ISBLANK(D4),"",IF(ISERR(SEARCH(D4&amp;"\","&lt;B&gt;\&lt;1&gt;\&lt;2&gt;\&lt;3&gt;\")),IF(AND(NOT(ISBLANK(#REF!)),#REF!&lt;=3),#REF!,""),
IF(SEARCH(D4&amp;"\","&lt;B&gt;\&lt;1&gt;\&lt;2&gt;\&lt;3&gt;\")=1,0,IF(SEARCH(D4&amp;"\","&lt;B&gt;\&lt;1&gt;\&lt;2&gt;\&lt;3&gt;\")=5,1,IF(SEARCH(D4&amp;"\","&lt;B&gt;\&lt;1&gt;\&lt;2&gt;\&lt;3&gt;\")=9,2,IF(SEARCH(D4&amp;"\","&lt;B&gt;\&lt;1&gt;\&lt;2&gt;\&lt;3&gt;\")=13,3,""))))))</f>
        <v/>
      </c>
      <c r="D4" s="15"/>
      <c r="E4" s="131" t="s">
        <v>137</v>
      </c>
      <c r="F4" s="269">
        <f>IF(COUNTIFS($A$1:$A$230,"="&amp;A4&amp;"??",$B$1:$B$230,"&gt;0",$D$1:$D$230,"&gt;0")&gt;0,(COUNTIFS($A$1:$A$230,"="&amp;A4&amp;"??",$B$1:$B$230,"&gt;0",$D$1:$D$230,"&gt;0",F$1:F$230,"=S")+COUNTIFS($A$1:$A$230,"="&amp;A4&amp;"??",$B$1:$B$230,"&gt;0",$D$1:$D$230,"&gt;0",$F$1:$F$230,"=P")+COUNTIFS($A$1:$A$230,"="&amp;A4&amp;"??",$B$1:$B$230,"&gt;0",$D$1:$D$230,"&gt;0",F$1:F$230,"=N"))/COUNTIFS($A$1:$A$230,"="&amp;A4&amp;"??",$B$1:$B$230,"&gt;0",$D$1:$D$230,"&gt;0"),0)</f>
        <v>0</v>
      </c>
      <c r="G4" s="132"/>
      <c r="H4" s="133"/>
      <c r="I4" s="269">
        <f>IF(COUNTIFS($A$1:$A$230,"="&amp;A4&amp;"??",$B$1:$B$230,"&gt;0",$D$1:$D$230,"&gt;0")&gt;0,
        (COUNTIFS($A$1:$A$230,"="&amp;A4&amp;"??",$B$1:$B$230,"&gt;0",$D$1:$D$230,"&gt;0",F$1:F$230,"=S",I$1:I$230,"") +
         (COUNTIFS($A$1:$A$230,"="&amp;A4&amp;"??",$B$1:$B$230,"&gt;0",$D$1:$D$230,"&gt;0",$F$1:$F$230,"=P",I$1:I$230,"")/2) +
         COUNTIFS($A$1:$A$230,"="&amp;A4&amp;"??",$B$1:$B$230,"&gt;0",$D$1:$D$230,"&gt;0",I$1:I$230,"=S") +
         (COUNTIFS($A$1:$A$230,"="&amp;A4&amp;"??",$B$1:$B$230,"&gt;0",$D$1:$D$230,"&gt;0",I$1:I$230,"=P")/2)
         )/COUNTIFS($A$1:$A$230,"="&amp;A4&amp;"??",$B$1:$B$230,"&gt;0",$D$1:$D$230,"&gt;0"),0)</f>
        <v>0</v>
      </c>
      <c r="J4" s="132"/>
      <c r="K4" s="183"/>
      <c r="L4" s="132"/>
    </row>
    <row r="5" spans="1:12" ht="52" x14ac:dyDescent="0.35">
      <c r="A5" s="118" t="s">
        <v>953</v>
      </c>
      <c r="B5" s="7" t="str">
        <f>IF(  AND(ISNUMBER(C5),OR(ISNUMBER(D5),D5="PG")),IF(IF(Capa!$B$6="B",0,Capa!$B$6)&gt;=C5,1,0),"")</f>
        <v/>
      </c>
      <c r="C5" s="20" t="str">
        <f t="shared" ref="C5:C59" si="0">IF(ISBLANK(D5),"",IF(ISERR(SEARCH(D5&amp;"\","&lt;B&gt;\&lt;1&gt;\&lt;2&gt;\&lt;3&gt;\")),IF(AND(NOT(ISBLANK(C4)),C4&lt;=3),C4,""),
IF(SEARCH(D5&amp;"\","&lt;B&gt;\&lt;1&gt;\&lt;2&gt;\&lt;3&gt;\")=1,0,IF(SEARCH(D5&amp;"\","&lt;B&gt;\&lt;1&gt;\&lt;2&gt;\&lt;3&gt;\")=5,1,IF(SEARCH(D5&amp;"\","&lt;B&gt;\&lt;1&gt;\&lt;2&gt;\&lt;3&gt;\")=9,2,IF(SEARCH(D5&amp;"\","&lt;B&gt;\&lt;1&gt;\&lt;2&gt;\&lt;3&gt;\")=13,3,""))))))</f>
        <v/>
      </c>
      <c r="D5" s="21"/>
      <c r="E5" s="206" t="s">
        <v>643</v>
      </c>
      <c r="F5" s="220"/>
      <c r="G5" s="220"/>
      <c r="H5" s="175"/>
      <c r="I5" s="220"/>
      <c r="J5" s="176"/>
      <c r="K5" s="177"/>
      <c r="L5" s="178"/>
    </row>
    <row r="6" spans="1:12" ht="9" customHeight="1" x14ac:dyDescent="0.35">
      <c r="B6" s="7" t="str">
        <f>IF(  AND(ISNUMBER(C6),OR(ISNUMBER(D6),D6="PG")),IF(IF(Capa!$B$6="B",0,Capa!$B$6)&gt;=C6,1,0),"")</f>
        <v/>
      </c>
      <c r="C6" s="89" t="str">
        <f t="shared" si="0"/>
        <v/>
      </c>
      <c r="D6" s="90"/>
      <c r="E6" s="221"/>
      <c r="F6" s="91"/>
      <c r="G6" s="142"/>
      <c r="H6" s="142"/>
      <c r="I6" s="91"/>
      <c r="J6" s="142"/>
      <c r="K6" s="169"/>
      <c r="L6" s="142"/>
    </row>
    <row r="7" spans="1:12" ht="14.5" x14ac:dyDescent="0.35">
      <c r="A7" s="118" t="s">
        <v>954</v>
      </c>
      <c r="B7" s="7" t="str">
        <f>IF(  AND(ISNUMBER(C7),OR(ISNUMBER(D7),D7="PG")),IF(IF(Capa!$B$6="B",0,Capa!$B$6)&gt;=C7,1,0),"")</f>
        <v/>
      </c>
      <c r="C7" s="11" t="str">
        <f t="shared" si="0"/>
        <v/>
      </c>
      <c r="D7" s="15"/>
      <c r="E7" s="182" t="s">
        <v>138</v>
      </c>
      <c r="F7" s="268">
        <f>IF(COUNTIFS($A$1:$A$230,"="&amp;A7&amp;"?",$B$1:$B$230,"&gt;0",$D$1:$D$230,"&gt;0")&gt;0,(COUNTIFS($A$1:$A$230,"="&amp;A7&amp;"?",$B$1:$B$230,"&gt;0",$D$1:$D$230,"&gt;0",F$1:F$230,"=S")+COUNTIFS($A$1:$A$230,"="&amp;A7&amp;"?",$B$1:$B$230,"&gt;0",$D$1:$D$230,"&gt;0",$F$1:$F$230,"=P")+COUNTIFS($A$1:$A$230,"="&amp;A7&amp;"?",$B$1:$B$230,"&gt;0",$D$1:$D$230,"&gt;0",F$1:F$230,"=N"))/COUNTIFS($A$1:$A$230,"="&amp;A7&amp;"?",$B$1:$B$230,"&gt;0",$D$1:$D$230,"&gt;0"),0)</f>
        <v>0</v>
      </c>
      <c r="G7" s="146"/>
      <c r="H7" s="146"/>
      <c r="I7" s="268">
        <f>IF(COUNTIFS($A$1:$A$230,"="&amp;A7&amp;"?",$B$1:$B$230,"&gt;0",$D$1:$D$230,"&gt;0")&gt;0,
        (COUNTIFS($A$1:$A$230,"="&amp;A7&amp;"?",$B$1:$B$230,"&gt;0",$D$1:$D$230,"&gt;0",F$1:F$230,"=S",I$1:I$230,"") +
         (COUNTIFS($A$1:$A$230,"="&amp;A7&amp;"?",$B$1:$B$230,"&gt;0",$D$1:$D$230,"&gt;0",$F$1:$F$230,"=P",I$1:I$230,"")/2) +
         COUNTIFS($A$1:$A$230,"="&amp;A7&amp;"?",$B$1:$B$230,"&gt;0",$D$1:$D$230,"&gt;0",I$1:I$230,"=S") +
         (COUNTIFS($A$1:$A$230,"="&amp;A7&amp;"?",$B$1:$B$230,"&gt;0",$D$1:$D$230,"&gt;0",I$1:I$230,"=P")/2)
         )/COUNTIFS($A$1:$A$230,"="&amp;A7&amp;"?",$B$1:$B$230,"&gt;0",$D$1:$D$230,"&gt;0"),0)</f>
        <v>0</v>
      </c>
      <c r="J7" s="132"/>
      <c r="K7" s="183"/>
      <c r="L7" s="132"/>
    </row>
    <row r="8" spans="1:12" ht="16.75" customHeight="1" x14ac:dyDescent="0.35">
      <c r="A8" s="118" t="s">
        <v>954</v>
      </c>
      <c r="B8" s="7" t="str">
        <f>IF(  AND(ISNUMBER(C8),OR(ISNUMBER(D8),D8="PG")),IF(IF(Capa!$B$6="B",0,Capa!$B$6)&gt;=C8,1,0),"")</f>
        <v/>
      </c>
      <c r="C8" s="82" t="str">
        <f t="shared" si="0"/>
        <v/>
      </c>
      <c r="D8" s="83"/>
      <c r="E8" s="73">
        <f>IF(SUMIFS($B$1:$B$230,$A$1:$A$230,"="&amp;A7&amp;"?",B$1:B$230,"&gt;0")&lt;=0,0,COUNTIFS($F$1:$F$230,"*",$A$1:$A$230,"="&amp;A7&amp;"?",B$1:B$230,"&gt;0")/SUMIFS($B$1:$B$230,$A$1:$A$230,"="&amp;A7&amp;"?",B$1:B$230,"&gt;0"))</f>
        <v>0</v>
      </c>
      <c r="F8" s="87"/>
      <c r="G8" s="175"/>
      <c r="H8" s="176"/>
      <c r="I8" s="87"/>
      <c r="J8" s="176"/>
      <c r="K8" s="177"/>
      <c r="L8" s="178"/>
    </row>
    <row r="9" spans="1:12" x14ac:dyDescent="0.35">
      <c r="A9" s="118" t="s">
        <v>955</v>
      </c>
      <c r="B9" s="7" t="str">
        <f>IF(  AND(ISNUMBER(C9),OR(ISNUMBER(D9),D9="PG")),IF(IF(Capa!$B$6="B",0,Capa!$B$6)&gt;=C9,1,0),"")</f>
        <v/>
      </c>
      <c r="C9" s="11" t="str">
        <f t="shared" si="0"/>
        <v/>
      </c>
      <c r="D9" s="15"/>
      <c r="E9" s="182" t="s">
        <v>139</v>
      </c>
      <c r="F9" s="24"/>
      <c r="G9" s="132"/>
      <c r="H9" s="132"/>
      <c r="I9" s="24"/>
      <c r="J9" s="132"/>
      <c r="K9" s="183"/>
      <c r="L9" s="270">
        <f>IF(COUNTIFS($A$1:$A$230,"="&amp;$A9,$B$1:$B$230,"&gt;0",$D$1:$D$230,"&gt;0")&gt;0,
        (COUNTIFS($A$1:$A$230,"="&amp;$A9,$B$1:$B$230,"&gt;0",$D$1:$D$230,"&gt;0",F$1:F$230,"=S",I$1:I$230,"") +
         (COUNTIFS($A$1:$A$230,"="&amp;$A9,$B$1:$B$230,"&gt;0",$D$1:$D$230,"&gt;0",$F$1:$F$230,"=P",I$1:I$230,"")/2) +
         COUNTIFS($A$1:$A$230,"="&amp;$A9,$B$1:$B$230,"&gt;0",$D$1:$D$230,"&gt;0",I$1:I$230,"=S") +
         (COUNTIFS($A$1:$A$230,"="&amp;$A9,$B$1:$B$230,"&gt;0",$D$1:$D$230,"&gt;0",I$1:I$230,"=P")/2)
         )/COUNTIFS($A$1:$A$230,"="&amp;$A9,$B$1:$B$230,"&gt;0",$D$1:$D$230,"&gt;0"),"")</f>
        <v>0</v>
      </c>
    </row>
    <row r="10" spans="1:12" ht="5.4" customHeight="1" x14ac:dyDescent="0.35">
      <c r="A10" s="118" t="s">
        <v>955</v>
      </c>
      <c r="B10" s="7" t="str">
        <f>IF(  AND(ISNUMBER(C10),OR(ISNUMBER(D10),D10="PG")),IF(IF(Capa!$B$6="B",0,Capa!$B$6)&gt;=C10,1,0),"")</f>
        <v/>
      </c>
      <c r="C10" s="18">
        <f t="shared" si="0"/>
        <v>0</v>
      </c>
      <c r="D10" s="19" t="s">
        <v>4</v>
      </c>
      <c r="E10" s="179"/>
      <c r="F10" s="29"/>
      <c r="G10" s="128"/>
      <c r="H10" s="157"/>
      <c r="I10" s="29"/>
      <c r="J10" s="157"/>
      <c r="K10" s="180"/>
      <c r="L10" s="163"/>
    </row>
    <row r="11" spans="1:12" ht="65" x14ac:dyDescent="0.35">
      <c r="A11" s="118" t="s">
        <v>955</v>
      </c>
      <c r="B11" s="7">
        <f>IF(  AND(ISNUMBER(C11),OR(ISNUMBER(D11),D11="PG")),IF(IF(Capa!$B$6="B",0,Capa!$B$6)&gt;=C11,1,0),"")</f>
        <v>1</v>
      </c>
      <c r="C11" s="6">
        <f t="shared" si="0"/>
        <v>0</v>
      </c>
      <c r="D11" s="5" t="s">
        <v>295</v>
      </c>
      <c r="E11" s="159" t="s">
        <v>644</v>
      </c>
      <c r="F11" s="26"/>
      <c r="G11" s="160"/>
      <c r="H11" s="161"/>
      <c r="I11" s="32"/>
      <c r="J11" s="157"/>
      <c r="K11" s="162"/>
      <c r="L11" s="163"/>
    </row>
    <row r="12" spans="1:12" ht="29" x14ac:dyDescent="0.35">
      <c r="A12" s="118" t="s">
        <v>955</v>
      </c>
      <c r="B12" s="7">
        <f>IF(  AND(ISNUMBER(C12),OR(ISNUMBER(D12),D12="PG")),IF(IF(Capa!$B$6="B",0,Capa!$B$6)&gt;=C12,1,0),"")</f>
        <v>1</v>
      </c>
      <c r="C12" s="6">
        <f t="shared" si="0"/>
        <v>0</v>
      </c>
      <c r="D12" s="5">
        <v>241</v>
      </c>
      <c r="E12" s="164" t="s">
        <v>448</v>
      </c>
      <c r="F12" s="26"/>
      <c r="G12" s="160"/>
      <c r="H12" s="161"/>
      <c r="I12" s="32"/>
      <c r="J12" s="157"/>
      <c r="K12" s="162"/>
      <c r="L12" s="158"/>
    </row>
    <row r="13" spans="1:12" ht="72.5" x14ac:dyDescent="0.35">
      <c r="A13" s="118" t="s">
        <v>955</v>
      </c>
      <c r="B13" s="7">
        <f>IF(  AND(ISNUMBER(C13),OR(ISNUMBER(D13),D13="PG")),IF(IF(Capa!$B$6="B",0,Capa!$B$6)&gt;=C13,1,0),"")</f>
        <v>1</v>
      </c>
      <c r="C13" s="6">
        <f t="shared" si="0"/>
        <v>0</v>
      </c>
      <c r="D13" s="5">
        <v>242</v>
      </c>
      <c r="E13" s="164" t="s">
        <v>645</v>
      </c>
      <c r="F13" s="26"/>
      <c r="G13" s="160"/>
      <c r="H13" s="161"/>
      <c r="I13" s="32"/>
      <c r="J13" s="157"/>
      <c r="K13" s="162"/>
      <c r="L13" s="158"/>
    </row>
    <row r="14" spans="1:12" ht="7.75" customHeight="1" x14ac:dyDescent="0.35">
      <c r="A14" s="118" t="s">
        <v>955</v>
      </c>
      <c r="B14" s="7" t="str">
        <f>IF(  AND(ISNUMBER(C14),OR(ISNUMBER(D14),D14="PG")),IF(IF(Capa!$B$6="B",0,Capa!$B$6)&gt;=C14,1,0),"")</f>
        <v/>
      </c>
      <c r="C14" s="6">
        <f t="shared" si="0"/>
        <v>2</v>
      </c>
      <c r="D14" s="5" t="s">
        <v>9</v>
      </c>
      <c r="E14" s="164"/>
      <c r="F14" s="26"/>
      <c r="G14" s="160"/>
      <c r="H14" s="161"/>
      <c r="I14" s="32"/>
      <c r="J14" s="157"/>
      <c r="K14" s="162"/>
      <c r="L14" s="158"/>
    </row>
    <row r="15" spans="1:12" ht="72.5" x14ac:dyDescent="0.35">
      <c r="A15" s="118" t="s">
        <v>955</v>
      </c>
      <c r="B15" s="7">
        <f>IF(  AND(ISNUMBER(C15),OR(ISNUMBER(D15),D15="PG")),IF(IF(Capa!$B$6="B",0,Capa!$B$6)&gt;=C15,1,0),"")</f>
        <v>0</v>
      </c>
      <c r="C15" s="6">
        <f t="shared" si="0"/>
        <v>2</v>
      </c>
      <c r="D15" s="5">
        <v>243</v>
      </c>
      <c r="E15" s="164" t="s">
        <v>646</v>
      </c>
      <c r="F15" s="26"/>
      <c r="G15" s="160"/>
      <c r="H15" s="161"/>
      <c r="I15" s="32"/>
      <c r="J15" s="157"/>
      <c r="K15" s="162"/>
      <c r="L15" s="158"/>
    </row>
    <row r="16" spans="1:12" ht="43.5" x14ac:dyDescent="0.35">
      <c r="A16" s="118" t="s">
        <v>955</v>
      </c>
      <c r="B16" s="7">
        <f>IF(  AND(ISNUMBER(C16),OR(ISNUMBER(D16),D16="PG")),IF(IF(Capa!$B$6="B",0,Capa!$B$6)&gt;=C16,1,0),"")</f>
        <v>0</v>
      </c>
      <c r="C16" s="6">
        <f t="shared" si="0"/>
        <v>2</v>
      </c>
      <c r="D16" s="5">
        <v>244</v>
      </c>
      <c r="E16" s="164" t="s">
        <v>449</v>
      </c>
      <c r="F16" s="26"/>
      <c r="G16" s="160"/>
      <c r="H16" s="161"/>
      <c r="I16" s="32"/>
      <c r="J16" s="157"/>
      <c r="K16" s="162"/>
      <c r="L16" s="158"/>
    </row>
    <row r="17" spans="1:12" ht="58" x14ac:dyDescent="0.35">
      <c r="A17" s="118" t="s">
        <v>955</v>
      </c>
      <c r="B17" s="7">
        <f>IF(  AND(ISNUMBER(C17),OR(ISNUMBER(D17),D17="PG")),IF(IF(Capa!$B$6="B",0,Capa!$B$6)&gt;=C17,1,0),"")</f>
        <v>0</v>
      </c>
      <c r="C17" s="6">
        <f t="shared" si="0"/>
        <v>2</v>
      </c>
      <c r="D17" s="5">
        <v>245</v>
      </c>
      <c r="E17" s="164" t="s">
        <v>450</v>
      </c>
      <c r="F17" s="26"/>
      <c r="G17" s="160"/>
      <c r="H17" s="161"/>
      <c r="I17" s="32"/>
      <c r="J17" s="157"/>
      <c r="K17" s="162"/>
      <c r="L17" s="158"/>
    </row>
    <row r="18" spans="1:12" ht="7.25" customHeight="1" x14ac:dyDescent="0.35">
      <c r="A18" s="118" t="s">
        <v>955</v>
      </c>
      <c r="B18" s="7" t="str">
        <f>IF(  AND(ISNUMBER(C18),OR(ISNUMBER(D18),D18="PG")),IF(IF(Capa!$B$6="B",0,Capa!$B$6)&gt;=C18,1,0),"")</f>
        <v/>
      </c>
      <c r="C18" s="6">
        <f t="shared" si="0"/>
        <v>3</v>
      </c>
      <c r="D18" s="5" t="s">
        <v>11</v>
      </c>
      <c r="E18" s="164"/>
      <c r="F18" s="26"/>
      <c r="G18" s="160"/>
      <c r="H18" s="161"/>
      <c r="I18" s="32"/>
      <c r="J18" s="157"/>
      <c r="K18" s="162"/>
      <c r="L18" s="158"/>
    </row>
    <row r="19" spans="1:12" ht="43.5" x14ac:dyDescent="0.35">
      <c r="A19" s="118" t="s">
        <v>955</v>
      </c>
      <c r="B19" s="7">
        <f>IF(  AND(ISNUMBER(C19),OR(ISNUMBER(D19),D19="PG")),IF(IF(Capa!$B$6="B",0,Capa!$B$6)&gt;=C19,1,0),"")</f>
        <v>0</v>
      </c>
      <c r="C19" s="6">
        <f t="shared" si="0"/>
        <v>3</v>
      </c>
      <c r="D19" s="5">
        <v>246</v>
      </c>
      <c r="E19" s="164" t="s">
        <v>451</v>
      </c>
      <c r="F19" s="26"/>
      <c r="G19" s="160"/>
      <c r="H19" s="161"/>
      <c r="I19" s="32"/>
      <c r="J19" s="157"/>
      <c r="K19" s="162"/>
      <c r="L19" s="158"/>
    </row>
    <row r="20" spans="1:12" ht="29" x14ac:dyDescent="0.35">
      <c r="A20" s="118" t="s">
        <v>955</v>
      </c>
      <c r="B20" s="7">
        <f>IF(  AND(ISNUMBER(C20),OR(ISNUMBER(D20),D20="PG")),IF(IF(Capa!$B$6="B",0,Capa!$B$6)&gt;=C20,1,0),"")</f>
        <v>0</v>
      </c>
      <c r="C20" s="6">
        <f t="shared" si="0"/>
        <v>3</v>
      </c>
      <c r="D20" s="5">
        <v>247</v>
      </c>
      <c r="E20" s="164" t="s">
        <v>452</v>
      </c>
      <c r="F20" s="26"/>
      <c r="G20" s="160"/>
      <c r="H20" s="161"/>
      <c r="I20" s="32"/>
      <c r="J20" s="157"/>
      <c r="K20" s="162"/>
      <c r="L20" s="158"/>
    </row>
    <row r="21" spans="1:12" ht="8.75" customHeight="1" x14ac:dyDescent="0.35">
      <c r="B21" s="7" t="str">
        <f>IF(  AND(ISNUMBER(C21),OR(ISNUMBER(D21),D21="PG")),IF(IF(Capa!$B$6="B",0,Capa!$B$6)&gt;=C21,1,0),"")</f>
        <v/>
      </c>
      <c r="C21" s="98" t="str">
        <f t="shared" si="0"/>
        <v/>
      </c>
      <c r="D21" s="23"/>
      <c r="E21" s="208"/>
      <c r="F21" s="30"/>
      <c r="G21" s="172"/>
      <c r="H21" s="157"/>
      <c r="I21" s="27"/>
      <c r="J21" s="157"/>
      <c r="K21" s="209"/>
      <c r="L21" s="158"/>
    </row>
    <row r="22" spans="1:12" x14ac:dyDescent="0.35">
      <c r="A22" s="118" t="s">
        <v>956</v>
      </c>
      <c r="B22" s="7" t="str">
        <f>IF(  AND(ISNUMBER(C22),OR(ISNUMBER(D22),D22="PG")),IF(IF(Capa!$B$6="B",0,Capa!$B$6)&gt;=C22,1,0),"")</f>
        <v/>
      </c>
      <c r="C22" s="11" t="str">
        <f t="shared" si="0"/>
        <v/>
      </c>
      <c r="D22" s="15"/>
      <c r="E22" s="182" t="s">
        <v>140</v>
      </c>
      <c r="F22" s="24"/>
      <c r="G22" s="132"/>
      <c r="H22" s="132"/>
      <c r="I22" s="24"/>
      <c r="J22" s="132"/>
      <c r="K22" s="183"/>
      <c r="L22" s="270">
        <f>IF(COUNTIFS($A$1:$A$230,"="&amp;$A22,$B$1:$B$230,"&gt;0",$D$1:$D$230,"&gt;0")&gt;0,
        (COUNTIFS($A$1:$A$230,"="&amp;$A22,$B$1:$B$230,"&gt;0",$D$1:$D$230,"&gt;0",F$1:F$230,"=S",I$1:I$230,"") +
         (COUNTIFS($A$1:$A$230,"="&amp;$A22,$B$1:$B$230,"&gt;0",$D$1:$D$230,"&gt;0",$F$1:$F$230,"=P",I$1:I$230,"")/2) +
         COUNTIFS($A$1:$A$230,"="&amp;$A22,$B$1:$B$230,"&gt;0",$D$1:$D$230,"&gt;0",I$1:I$230,"=S") +
         (COUNTIFS($A$1:$A$230,"="&amp;$A22,$B$1:$B$230,"&gt;0",$D$1:$D$230,"&gt;0",I$1:I$230,"=P")/2)
         )/COUNTIFS($A$1:$A$230,"="&amp;$A22,$B$1:$B$230,"&gt;0",$D$1:$D$230,"&gt;0"),"")</f>
        <v>0</v>
      </c>
    </row>
    <row r="23" spans="1:12" ht="5.4" customHeight="1" x14ac:dyDescent="0.35">
      <c r="A23" s="118" t="s">
        <v>956</v>
      </c>
      <c r="B23" s="7" t="str">
        <f>IF(  AND(ISNUMBER(C23),OR(ISNUMBER(D23),D23="PG")),IF(IF(Capa!$B$6="B",0,Capa!$B$6)&gt;=C23,1,0),"")</f>
        <v/>
      </c>
      <c r="C23" s="12">
        <f t="shared" si="0"/>
        <v>0</v>
      </c>
      <c r="D23" s="13" t="s">
        <v>4</v>
      </c>
      <c r="E23" s="179"/>
      <c r="F23" s="29"/>
      <c r="G23" s="128"/>
      <c r="H23" s="157"/>
      <c r="I23" s="27"/>
      <c r="J23" s="157"/>
      <c r="K23" s="180"/>
      <c r="L23" s="163"/>
    </row>
    <row r="24" spans="1:12" ht="52" x14ac:dyDescent="0.35">
      <c r="A24" s="118" t="s">
        <v>956</v>
      </c>
      <c r="B24" s="7">
        <f>IF(  AND(ISNUMBER(C24),OR(ISNUMBER(D24),D24="PG")),IF(IF(Capa!$B$6="B",0,Capa!$B$6)&gt;=C24,1,0),"")</f>
        <v>1</v>
      </c>
      <c r="C24" s="6">
        <f t="shared" si="0"/>
        <v>0</v>
      </c>
      <c r="D24" s="5" t="s">
        <v>295</v>
      </c>
      <c r="E24" s="159" t="s">
        <v>647</v>
      </c>
      <c r="F24" s="26"/>
      <c r="G24" s="160"/>
      <c r="H24" s="161"/>
      <c r="I24" s="32"/>
      <c r="J24" s="157"/>
      <c r="K24" s="162"/>
      <c r="L24" s="163"/>
    </row>
    <row r="25" spans="1:12" ht="43.5" x14ac:dyDescent="0.35">
      <c r="A25" s="118" t="s">
        <v>956</v>
      </c>
      <c r="B25" s="7">
        <f>IF(  AND(ISNUMBER(C25),OR(ISNUMBER(D25),D25="PG")),IF(IF(Capa!$B$6="B",0,Capa!$B$6)&gt;=C25,1,0),"")</f>
        <v>1</v>
      </c>
      <c r="C25" s="6">
        <f>IF(ISBLANK(D25),"",IF(ISERR(SEARCH(D25&amp;"\","&lt;B&gt;\&lt;1&gt;\&lt;2&gt;\&lt;3&gt;\")),IF(AND(NOT(ISBLANK(C23)),C23&lt;=3),C23,""),
IF(SEARCH(D25&amp;"\","&lt;B&gt;\&lt;1&gt;\&lt;2&gt;\&lt;3&gt;\")=1,0,IF(SEARCH(D25&amp;"\","&lt;B&gt;\&lt;1&gt;\&lt;2&gt;\&lt;3&gt;\")=5,1,IF(SEARCH(D25&amp;"\","&lt;B&gt;\&lt;1&gt;\&lt;2&gt;\&lt;3&gt;\")=9,2,IF(SEARCH(D25&amp;"\","&lt;B&gt;\&lt;1&gt;\&lt;2&gt;\&lt;3&gt;\")=13,3,""))))))</f>
        <v>0</v>
      </c>
      <c r="D25" s="5">
        <v>248</v>
      </c>
      <c r="E25" s="164" t="s">
        <v>648</v>
      </c>
      <c r="F25" s="26"/>
      <c r="G25" s="160"/>
      <c r="H25" s="161"/>
      <c r="I25" s="32"/>
      <c r="J25" s="157"/>
      <c r="K25" s="162"/>
      <c r="L25" s="163"/>
    </row>
    <row r="26" spans="1:12" ht="29" x14ac:dyDescent="0.35">
      <c r="A26" s="118" t="s">
        <v>956</v>
      </c>
      <c r="B26" s="7">
        <f>IF(  AND(ISNUMBER(C26),OR(ISNUMBER(D26),D26="PG")),IF(IF(Capa!$B$6="B",0,Capa!$B$6)&gt;=C26,1,0),"")</f>
        <v>1</v>
      </c>
      <c r="C26" s="6">
        <f>IF(ISBLANK(D26),"",IF(ISERR(SEARCH(D26&amp;"\","&lt;B&gt;\&lt;1&gt;\&lt;2&gt;\&lt;3&gt;\")),IF(AND(NOT(ISBLANK(C24)),C24&lt;=3),C24,""),
IF(SEARCH(D26&amp;"\","&lt;B&gt;\&lt;1&gt;\&lt;2&gt;\&lt;3&gt;\")=1,0,IF(SEARCH(D26&amp;"\","&lt;B&gt;\&lt;1&gt;\&lt;2&gt;\&lt;3&gt;\")=5,1,IF(SEARCH(D26&amp;"\","&lt;B&gt;\&lt;1&gt;\&lt;2&gt;\&lt;3&gt;\")=9,2,IF(SEARCH(D26&amp;"\","&lt;B&gt;\&lt;1&gt;\&lt;2&gt;\&lt;3&gt;\")=13,3,""))))))</f>
        <v>0</v>
      </c>
      <c r="D26" s="5">
        <v>249</v>
      </c>
      <c r="E26" s="164" t="s">
        <v>649</v>
      </c>
      <c r="F26" s="26"/>
      <c r="G26" s="160"/>
      <c r="H26" s="161"/>
      <c r="I26" s="32"/>
      <c r="J26" s="157"/>
      <c r="K26" s="162"/>
      <c r="L26" s="158"/>
    </row>
    <row r="27" spans="1:12" ht="7.75" customHeight="1" x14ac:dyDescent="0.35">
      <c r="A27" s="118" t="s">
        <v>956</v>
      </c>
      <c r="B27" s="7" t="str">
        <f>IF(  AND(ISNUMBER(C27),OR(ISNUMBER(D27),D27="PG")),IF(IF(Capa!$B$6="B",0,Capa!$B$6)&gt;=C27,1,0),"")</f>
        <v/>
      </c>
      <c r="C27" s="6">
        <f t="shared" si="0"/>
        <v>1</v>
      </c>
      <c r="D27" s="5" t="s">
        <v>6</v>
      </c>
      <c r="E27" s="164"/>
      <c r="F27" s="26"/>
      <c r="G27" s="160"/>
      <c r="H27" s="161"/>
      <c r="I27" s="32"/>
      <c r="J27" s="157"/>
      <c r="K27" s="162"/>
      <c r="L27" s="158"/>
    </row>
    <row r="28" spans="1:12" ht="29" x14ac:dyDescent="0.35">
      <c r="A28" s="118" t="s">
        <v>956</v>
      </c>
      <c r="B28" s="7">
        <f>IF(  AND(ISNUMBER(C28),OR(ISNUMBER(D28),D28="PG")),IF(IF(Capa!$B$6="B",0,Capa!$B$6)&gt;=C28,1,0),"")</f>
        <v>0</v>
      </c>
      <c r="C28" s="6">
        <f t="shared" si="0"/>
        <v>1</v>
      </c>
      <c r="D28" s="5">
        <v>250</v>
      </c>
      <c r="E28" s="164" t="s">
        <v>453</v>
      </c>
      <c r="F28" s="26"/>
      <c r="G28" s="160"/>
      <c r="H28" s="161"/>
      <c r="I28" s="32"/>
      <c r="J28" s="157"/>
      <c r="K28" s="162"/>
      <c r="L28" s="158"/>
    </row>
    <row r="29" spans="1:12" ht="6.65" customHeight="1" x14ac:dyDescent="0.35">
      <c r="A29" s="118" t="s">
        <v>956</v>
      </c>
      <c r="B29" s="7" t="str">
        <f>IF(  AND(ISNUMBER(C29),OR(ISNUMBER(D29),D29="PG")),IF(IF(Capa!$B$6="B",0,Capa!$B$6)&gt;=C29,1,0),"")</f>
        <v/>
      </c>
      <c r="C29" s="6">
        <f t="shared" si="0"/>
        <v>2</v>
      </c>
      <c r="D29" s="5" t="s">
        <v>9</v>
      </c>
      <c r="E29" s="164"/>
      <c r="F29" s="26"/>
      <c r="G29" s="160"/>
      <c r="H29" s="161"/>
      <c r="I29" s="32"/>
      <c r="J29" s="157"/>
      <c r="K29" s="162"/>
      <c r="L29" s="158"/>
    </row>
    <row r="30" spans="1:12" ht="58" x14ac:dyDescent="0.35">
      <c r="A30" s="118" t="s">
        <v>956</v>
      </c>
      <c r="B30" s="7">
        <f>IF(  AND(ISNUMBER(C30),OR(ISNUMBER(D30),D30="PG")),IF(IF(Capa!$B$6="B",0,Capa!$B$6)&gt;=C30,1,0),"")</f>
        <v>0</v>
      </c>
      <c r="C30" s="6">
        <f>IF(ISBLANK(D30),"",IF(ISERR(SEARCH(D30&amp;"\","&lt;B&gt;\&lt;1&gt;\&lt;2&gt;\&lt;3&gt;\")),IF(AND(NOT(ISBLANK(C29)),C29&lt;=3),C29,""),
IF(SEARCH(D30&amp;"\","&lt;B&gt;\&lt;1&gt;\&lt;2&gt;\&lt;3&gt;\")=1,0,IF(SEARCH(D30&amp;"\","&lt;B&gt;\&lt;1&gt;\&lt;2&gt;\&lt;3&gt;\")=5,1,IF(SEARCH(D30&amp;"\","&lt;B&gt;\&lt;1&gt;\&lt;2&gt;\&lt;3&gt;\")=9,2,IF(SEARCH(D30&amp;"\","&lt;B&gt;\&lt;1&gt;\&lt;2&gt;\&lt;3&gt;\")=13,3,""))))))</f>
        <v>2</v>
      </c>
      <c r="D30" s="5">
        <v>251</v>
      </c>
      <c r="E30" s="239" t="s">
        <v>650</v>
      </c>
      <c r="F30" s="26"/>
      <c r="G30" s="160"/>
      <c r="H30" s="161"/>
      <c r="I30" s="32"/>
      <c r="J30" s="157"/>
      <c r="K30" s="162"/>
      <c r="L30" s="158"/>
    </row>
    <row r="31" spans="1:12" ht="43.5" x14ac:dyDescent="0.35">
      <c r="A31" s="118" t="s">
        <v>956</v>
      </c>
      <c r="B31" s="7">
        <f>IF(  AND(ISNUMBER(C31),OR(ISNUMBER(D31),D31="PG")),IF(IF(Capa!$B$6="B",0,Capa!$B$6)&gt;=C31,1,0),"")</f>
        <v>0</v>
      </c>
      <c r="C31" s="6">
        <f>IF(ISBLANK(D31),"",IF(ISERR(SEARCH(D31&amp;"\","&lt;B&gt;\&lt;1&gt;\&lt;2&gt;\&lt;3&gt;\")),IF(AND(NOT(ISBLANK(C30)),C30&lt;=3),C30,""),
IF(SEARCH(D31&amp;"\","&lt;B&gt;\&lt;1&gt;\&lt;2&gt;\&lt;3&gt;\")=1,0,IF(SEARCH(D31&amp;"\","&lt;B&gt;\&lt;1&gt;\&lt;2&gt;\&lt;3&gt;\")=5,1,IF(SEARCH(D31&amp;"\","&lt;B&gt;\&lt;1&gt;\&lt;2&gt;\&lt;3&gt;\")=9,2,IF(SEARCH(D31&amp;"\","&lt;B&gt;\&lt;1&gt;\&lt;2&gt;\&lt;3&gt;\")=13,3,""))))))</f>
        <v>2</v>
      </c>
      <c r="D31" s="5">
        <v>252</v>
      </c>
      <c r="E31" s="164" t="s">
        <v>454</v>
      </c>
      <c r="F31" s="26"/>
      <c r="G31" s="160"/>
      <c r="H31" s="161"/>
      <c r="I31" s="32"/>
      <c r="J31" s="157"/>
      <c r="K31" s="162"/>
      <c r="L31" s="158"/>
    </row>
    <row r="32" spans="1:12" ht="43.5" x14ac:dyDescent="0.35">
      <c r="A32" s="118" t="s">
        <v>956</v>
      </c>
      <c r="B32" s="7">
        <f>IF(  AND(ISNUMBER(C32),OR(ISNUMBER(D32),D32="PG")),IF(IF(Capa!$B$6="B",0,Capa!$B$6)&gt;=C32,1,0),"")</f>
        <v>0</v>
      </c>
      <c r="C32" s="6">
        <f>IF(ISBLANK(D32),"",IF(ISERR(SEARCH(D32&amp;"\","&lt;B&gt;\&lt;1&gt;\&lt;2&gt;\&lt;3&gt;\")),IF(AND(NOT(ISBLANK(C31)),C31&lt;=3),C31,""),
IF(SEARCH(D32&amp;"\","&lt;B&gt;\&lt;1&gt;\&lt;2&gt;\&lt;3&gt;\")=1,0,IF(SEARCH(D32&amp;"\","&lt;B&gt;\&lt;1&gt;\&lt;2&gt;\&lt;3&gt;\")=5,1,IF(SEARCH(D32&amp;"\","&lt;B&gt;\&lt;1&gt;\&lt;2&gt;\&lt;3&gt;\")=9,2,IF(SEARCH(D32&amp;"\","&lt;B&gt;\&lt;1&gt;\&lt;2&gt;\&lt;3&gt;\")=13,3,""))))))</f>
        <v>2</v>
      </c>
      <c r="D32" s="5">
        <v>253</v>
      </c>
      <c r="E32" s="164" t="s">
        <v>141</v>
      </c>
      <c r="F32" s="26"/>
      <c r="G32" s="160"/>
      <c r="H32" s="161"/>
      <c r="I32" s="32"/>
      <c r="J32" s="157"/>
      <c r="K32" s="162"/>
      <c r="L32" s="158"/>
    </row>
    <row r="33" spans="1:12" ht="43.5" x14ac:dyDescent="0.35">
      <c r="A33" s="118" t="s">
        <v>956</v>
      </c>
      <c r="B33" s="7">
        <f>IF(  AND(ISNUMBER(C33),OR(ISNUMBER(D33),D33="PG")),IF(IF(Capa!$B$6="B",0,Capa!$B$6)&gt;=C33,1,0),"")</f>
        <v>0</v>
      </c>
      <c r="C33" s="6">
        <f t="shared" si="0"/>
        <v>2</v>
      </c>
      <c r="D33" s="5">
        <v>254</v>
      </c>
      <c r="E33" s="164" t="s">
        <v>142</v>
      </c>
      <c r="F33" s="26"/>
      <c r="G33" s="160"/>
      <c r="H33" s="161"/>
      <c r="I33" s="32"/>
      <c r="J33" s="157"/>
      <c r="K33" s="162"/>
      <c r="L33" s="158"/>
    </row>
    <row r="34" spans="1:12" ht="7.25" customHeight="1" x14ac:dyDescent="0.35">
      <c r="A34" s="118" t="s">
        <v>956</v>
      </c>
      <c r="B34" s="7" t="str">
        <f>IF(  AND(ISNUMBER(C34),OR(ISNUMBER(D34),D34="PG")),IF(IF(Capa!$B$6="B",0,Capa!$B$6)&gt;=C34,1,0),"")</f>
        <v/>
      </c>
      <c r="C34" s="6">
        <f t="shared" si="0"/>
        <v>3</v>
      </c>
      <c r="D34" s="5" t="s">
        <v>11</v>
      </c>
      <c r="E34" s="164"/>
      <c r="F34" s="26"/>
      <c r="G34" s="160"/>
      <c r="H34" s="161"/>
      <c r="I34" s="32"/>
      <c r="J34" s="157"/>
      <c r="K34" s="162"/>
      <c r="L34" s="158"/>
    </row>
    <row r="35" spans="1:12" ht="43.5" x14ac:dyDescent="0.35">
      <c r="A35" s="118" t="s">
        <v>956</v>
      </c>
      <c r="B35" s="7">
        <f>IF(  AND(ISNUMBER(C35),OR(ISNUMBER(D35),D35="PG")),IF(IF(Capa!$B$6="B",0,Capa!$B$6)&gt;=C35,1,0),"")</f>
        <v>0</v>
      </c>
      <c r="C35" s="6">
        <f t="shared" si="0"/>
        <v>3</v>
      </c>
      <c r="D35" s="5">
        <v>255</v>
      </c>
      <c r="E35" s="164" t="s">
        <v>651</v>
      </c>
      <c r="F35" s="26"/>
      <c r="G35" s="160"/>
      <c r="H35" s="161"/>
      <c r="I35" s="32"/>
      <c r="J35" s="157"/>
      <c r="K35" s="162"/>
      <c r="L35" s="158"/>
    </row>
    <row r="36" spans="1:12" ht="43.5" x14ac:dyDescent="0.35">
      <c r="A36" s="118" t="s">
        <v>956</v>
      </c>
      <c r="B36" s="7">
        <f>IF(  AND(ISNUMBER(C36),OR(ISNUMBER(D36),D36="PG")),IF(IF(Capa!$B$6="B",0,Capa!$B$6)&gt;=C36,1,0),"")</f>
        <v>0</v>
      </c>
      <c r="C36" s="6">
        <f t="shared" si="0"/>
        <v>3</v>
      </c>
      <c r="D36" s="5">
        <v>256</v>
      </c>
      <c r="E36" s="164" t="s">
        <v>455</v>
      </c>
      <c r="F36" s="26"/>
      <c r="G36" s="160"/>
      <c r="H36" s="161"/>
      <c r="I36" s="32"/>
      <c r="J36" s="157"/>
      <c r="K36" s="162"/>
      <c r="L36" s="158"/>
    </row>
    <row r="37" spans="1:12" ht="43.5" x14ac:dyDescent="0.35">
      <c r="A37" s="118" t="s">
        <v>956</v>
      </c>
      <c r="B37" s="7">
        <f>IF(  AND(ISNUMBER(C37),OR(ISNUMBER(D37),D37="PG")),IF(IF(Capa!$B$6="B",0,Capa!$B$6)&gt;=C37,1,0),"")</f>
        <v>0</v>
      </c>
      <c r="C37" s="6">
        <f t="shared" si="0"/>
        <v>3</v>
      </c>
      <c r="D37" s="5">
        <v>257</v>
      </c>
      <c r="E37" s="164" t="s">
        <v>456</v>
      </c>
      <c r="F37" s="26"/>
      <c r="G37" s="160"/>
      <c r="H37" s="161"/>
      <c r="I37" s="32"/>
      <c r="J37" s="157"/>
      <c r="K37" s="162"/>
      <c r="L37" s="158"/>
    </row>
    <row r="38" spans="1:12" ht="58" x14ac:dyDescent="0.35">
      <c r="A38" s="118" t="s">
        <v>956</v>
      </c>
      <c r="B38" s="7">
        <f>IF(  AND(ISNUMBER(C38),OR(ISNUMBER(D38),D38="PG")),IF(IF(Capa!$B$6="B",0,Capa!$B$6)&gt;=C38,1,0),"")</f>
        <v>0</v>
      </c>
      <c r="C38" s="6">
        <f t="shared" si="0"/>
        <v>3</v>
      </c>
      <c r="D38" s="5">
        <v>258</v>
      </c>
      <c r="E38" s="164" t="s">
        <v>652</v>
      </c>
      <c r="F38" s="26"/>
      <c r="G38" s="160"/>
      <c r="H38" s="161"/>
      <c r="I38" s="32"/>
      <c r="J38" s="157"/>
      <c r="K38" s="162"/>
      <c r="L38" s="158"/>
    </row>
    <row r="39" spans="1:12" ht="29" x14ac:dyDescent="0.35">
      <c r="A39" s="118" t="s">
        <v>956</v>
      </c>
      <c r="B39" s="7">
        <f>IF(  AND(ISNUMBER(C39),OR(ISNUMBER(D39),D39="PG")),IF(IF(Capa!$B$6="B",0,Capa!$B$6)&gt;=C39,1,0),"")</f>
        <v>0</v>
      </c>
      <c r="C39" s="16">
        <f t="shared" si="0"/>
        <v>3</v>
      </c>
      <c r="D39" s="17">
        <v>259</v>
      </c>
      <c r="E39" s="166" t="s">
        <v>143</v>
      </c>
      <c r="F39" s="26"/>
      <c r="G39" s="160"/>
      <c r="H39" s="161"/>
      <c r="I39" s="32"/>
      <c r="J39" s="157"/>
      <c r="K39" s="139"/>
      <c r="L39" s="158"/>
    </row>
    <row r="40" spans="1:12" ht="11.15" customHeight="1" x14ac:dyDescent="0.35">
      <c r="B40" s="7" t="str">
        <f>IF(  AND(ISNUMBER(C40),OR(ISNUMBER(D40),D40="PG")),IF(IF(Capa!$B$6="B",0,Capa!$B$6)&gt;=C40,1,0),"")</f>
        <v/>
      </c>
      <c r="C40" s="89" t="str">
        <f t="shared" si="0"/>
        <v/>
      </c>
      <c r="D40" s="90"/>
      <c r="E40" s="181"/>
      <c r="F40" s="91"/>
      <c r="G40" s="142"/>
      <c r="H40" s="142"/>
      <c r="I40" s="91"/>
      <c r="J40" s="142"/>
      <c r="K40" s="169"/>
      <c r="L40" s="142"/>
    </row>
    <row r="41" spans="1:12" ht="20.149999999999999" customHeight="1" x14ac:dyDescent="0.35">
      <c r="A41" s="118" t="s">
        <v>957</v>
      </c>
      <c r="B41" s="7" t="str">
        <f>IF(  AND(ISNUMBER(C41),OR(ISNUMBER(D41),D41="PG")),IF(IF(Capa!$B$6="B",0,Capa!$B$6)&gt;=C41,1,0),"")</f>
        <v/>
      </c>
      <c r="C41" s="11" t="str">
        <f t="shared" si="0"/>
        <v/>
      </c>
      <c r="D41" s="15"/>
      <c r="E41" s="182" t="s">
        <v>144</v>
      </c>
      <c r="F41" s="268">
        <f>IF(COUNTIFS($A$1:$A$230,"="&amp;A41&amp;"?",$B$1:$B$230,"&gt;0",$D$1:$D$230,"&gt;0")&gt;0,(COUNTIFS($A$1:$A$230,"="&amp;A41&amp;"?",$B$1:$B$230,"&gt;0",$D$1:$D$230,"&gt;0",F$1:F$230,"=S")+COUNTIFS($A$1:$A$230,"="&amp;A41&amp;"?",$B$1:$B$230,"&gt;0",$D$1:$D$230,"&gt;0",$F$1:$F$230,"=P")+COUNTIFS($A$1:$A$230,"="&amp;A41&amp;"?",$B$1:$B$230,"&gt;0",$D$1:$D$230,"&gt;0",F$1:F$230,"=N"))/COUNTIFS($A$1:$A$230,"="&amp;A41&amp;"?",$B$1:$B$230,"&gt;0",$D$1:$D$230,"&gt;0"),0)</f>
        <v>0</v>
      </c>
      <c r="G41" s="146"/>
      <c r="H41" s="146"/>
      <c r="I41" s="268">
        <f>IF(COUNTIFS($A$1:$A$230,"="&amp;A41&amp;"?",$B$1:$B$230,"&gt;0",$D$1:$D$230,"&gt;0")&gt;0,
        (COUNTIFS($A$1:$A$230,"="&amp;A41&amp;"?",$B$1:$B$230,"&gt;0",$D$1:$D$230,"&gt;0",F$1:F$230,"=S",I$1:I$230,"") +
         (COUNTIFS($A$1:$A$230,"="&amp;A41&amp;"?",$B$1:$B$230,"&gt;0",$D$1:$D$230,"&gt;0",$F$1:$F$230,"=P",I$1:I$230,"")/2) +
         COUNTIFS($A$1:$A$230,"="&amp;A41&amp;"?",$B$1:$B$230,"&gt;0",$D$1:$D$230,"&gt;0",I$1:I$230,"=S") +
         (COUNTIFS($A$1:$A$230,"="&amp;A41&amp;"?",$B$1:$B$230,"&gt;0",$D$1:$D$230,"&gt;0",I$1:I$230,"=P")/2)
         )/COUNTIFS($A$1:$A$230,"="&amp;A41&amp;"?",$B$1:$B$230,"&gt;0",$D$1:$D$230,"&gt;0"),0)</f>
        <v>0</v>
      </c>
      <c r="J41" s="132"/>
      <c r="K41" s="183"/>
      <c r="L41" s="132"/>
    </row>
    <row r="42" spans="1:12" ht="15.5" customHeight="1" x14ac:dyDescent="0.35">
      <c r="A42" s="118" t="s">
        <v>957</v>
      </c>
      <c r="B42" s="7" t="str">
        <f>IF(  AND(ISNUMBER(C42),OR(ISNUMBER(D42),D42="PG")),IF(IF(Capa!$B$6="B",0,Capa!$B$6)&gt;=C42,1,0),"")</f>
        <v/>
      </c>
      <c r="C42" s="100" t="str">
        <f t="shared" si="0"/>
        <v/>
      </c>
      <c r="D42" s="101"/>
      <c r="E42" s="73">
        <f>IF(SUMIFS($B$1:$B$230,$A$1:$A$230,"="&amp;A41&amp;"?",B$1:B$230,"&gt;0")&lt;=0,0,COUNTIFS($F$1:$F$230,"*",$A$1:$A$230,"="&amp;A41&amp;"?",B$1:B$230,"&gt;0")/SUMIFS($B$1:$B$230,$A$1:$A$230,"="&amp;A41&amp;"?",B$1:B$230,"&gt;0"))</f>
        <v>0</v>
      </c>
      <c r="F42" s="97"/>
      <c r="G42" s="213"/>
      <c r="H42" s="176"/>
      <c r="I42" s="41"/>
      <c r="J42" s="176"/>
      <c r="K42" s="214"/>
      <c r="L42" s="178"/>
    </row>
    <row r="43" spans="1:12" x14ac:dyDescent="0.35">
      <c r="A43" s="118" t="s">
        <v>958</v>
      </c>
      <c r="B43" s="7" t="str">
        <f>IF(  AND(ISNUMBER(C43),OR(ISNUMBER(D43),D43="PG")),IF(IF(Capa!$B$6="B",0,Capa!$B$6)&gt;=C43,1,0),"")</f>
        <v/>
      </c>
      <c r="C43" s="11" t="str">
        <f t="shared" si="0"/>
        <v/>
      </c>
      <c r="D43" s="15"/>
      <c r="E43" s="182" t="s">
        <v>145</v>
      </c>
      <c r="F43" s="24"/>
      <c r="G43" s="132"/>
      <c r="H43" s="132"/>
      <c r="I43" s="24"/>
      <c r="J43" s="132"/>
      <c r="K43" s="183"/>
      <c r="L43" s="270">
        <f>IF(COUNTIFS($A$1:$A$230,"="&amp;$A43,$B$1:$B$230,"&gt;0",$D$1:$D$230,"&gt;0")&gt;0,
        (COUNTIFS($A$1:$A$230,"="&amp;$A43,$B$1:$B$230,"&gt;0",$D$1:$D$230,"&gt;0",F$1:F$230,"=S",I$1:I$230,"") +
         (COUNTIFS($A$1:$A$230,"="&amp;$A43,$B$1:$B$230,"&gt;0",$D$1:$D$230,"&gt;0",$F$1:$F$230,"=P",I$1:I$230,"")/2) +
         COUNTIFS($A$1:$A$230,"="&amp;$A43,$B$1:$B$230,"&gt;0",$D$1:$D$230,"&gt;0",I$1:I$230,"=S") +
         (COUNTIFS($A$1:$A$230,"="&amp;$A43,$B$1:$B$230,"&gt;0",$D$1:$D$230,"&gt;0",I$1:I$230,"=P")/2)
         )/COUNTIFS($A$1:$A$230,"="&amp;$A43,$B$1:$B$230,"&gt;0",$D$1:$D$230,"&gt;0"),"")</f>
        <v>0</v>
      </c>
    </row>
    <row r="44" spans="1:12" ht="6.65" customHeight="1" x14ac:dyDescent="0.35">
      <c r="A44" s="118" t="s">
        <v>958</v>
      </c>
      <c r="B44" s="7" t="str">
        <f>IF(  AND(ISNUMBER(C44),OR(ISNUMBER(D44),D44="PG")),IF(IF(Capa!$B$6="B",0,Capa!$B$6)&gt;=C44,1,0),"")</f>
        <v/>
      </c>
      <c r="C44" s="6">
        <f t="shared" si="0"/>
        <v>0</v>
      </c>
      <c r="D44" s="5" t="s">
        <v>4</v>
      </c>
      <c r="E44" s="171"/>
      <c r="F44" s="27"/>
      <c r="G44" s="187"/>
      <c r="H44" s="157"/>
      <c r="I44" s="27"/>
      <c r="J44" s="157"/>
      <c r="K44" s="189"/>
      <c r="L44" s="163"/>
    </row>
    <row r="45" spans="1:12" ht="93" customHeight="1" x14ac:dyDescent="0.35">
      <c r="A45" s="118" t="s">
        <v>958</v>
      </c>
      <c r="B45" s="7">
        <f>IF(  AND(ISNUMBER(C45),OR(ISNUMBER(D45),D45="PG")),IF(IF(Capa!$B$6="B",0,Capa!$B$6)&gt;=C45,1,0),"")</f>
        <v>1</v>
      </c>
      <c r="C45" s="6">
        <f t="shared" si="0"/>
        <v>0</v>
      </c>
      <c r="D45" s="5" t="s">
        <v>295</v>
      </c>
      <c r="E45" s="159" t="s">
        <v>653</v>
      </c>
      <c r="F45" s="26"/>
      <c r="G45" s="160"/>
      <c r="H45" s="161"/>
      <c r="I45" s="32"/>
      <c r="J45" s="157"/>
      <c r="K45" s="162"/>
      <c r="L45" s="163"/>
    </row>
    <row r="46" spans="1:12" ht="29" x14ac:dyDescent="0.35">
      <c r="A46" s="118" t="s">
        <v>958</v>
      </c>
      <c r="B46" s="7">
        <f>IF(  AND(ISNUMBER(C46),OR(ISNUMBER(D46),D46="PG")),IF(IF(Capa!$B$6="B",0,Capa!$B$6)&gt;=C46,1,0),"")</f>
        <v>1</v>
      </c>
      <c r="C46" s="6">
        <f t="shared" si="0"/>
        <v>0</v>
      </c>
      <c r="D46" s="5">
        <v>260</v>
      </c>
      <c r="E46" s="164" t="s">
        <v>146</v>
      </c>
      <c r="F46" s="26"/>
      <c r="G46" s="160"/>
      <c r="H46" s="161"/>
      <c r="I46" s="32"/>
      <c r="J46" s="157"/>
      <c r="K46" s="162"/>
      <c r="L46" s="158"/>
    </row>
    <row r="47" spans="1:12" ht="43.5" x14ac:dyDescent="0.35">
      <c r="A47" s="118" t="s">
        <v>958</v>
      </c>
      <c r="B47" s="7">
        <f>IF(  AND(ISNUMBER(C47),OR(ISNUMBER(D47),D47="PG")),IF(IF(Capa!$B$6="B",0,Capa!$B$6)&gt;=C47,1,0),"")</f>
        <v>1</v>
      </c>
      <c r="C47" s="6">
        <f t="shared" si="0"/>
        <v>0</v>
      </c>
      <c r="D47" s="5">
        <v>261</v>
      </c>
      <c r="E47" s="164" t="s">
        <v>654</v>
      </c>
      <c r="F47" s="26"/>
      <c r="G47" s="160"/>
      <c r="H47" s="161"/>
      <c r="I47" s="32"/>
      <c r="J47" s="157"/>
      <c r="K47" s="162"/>
      <c r="L47" s="158"/>
    </row>
    <row r="48" spans="1:12" ht="6" customHeight="1" x14ac:dyDescent="0.35">
      <c r="A48" s="118" t="s">
        <v>958</v>
      </c>
      <c r="B48" s="7" t="str">
        <f>IF(  AND(ISNUMBER(C48),OR(ISNUMBER(D48),D48="PG")),IF(IF(Capa!$B$6="B",0,Capa!$B$6)&gt;=C48,1,0),"")</f>
        <v/>
      </c>
      <c r="C48" s="6">
        <f t="shared" si="0"/>
        <v>1</v>
      </c>
      <c r="D48" s="5" t="s">
        <v>6</v>
      </c>
      <c r="E48" s="164"/>
      <c r="F48" s="26"/>
      <c r="G48" s="160"/>
      <c r="H48" s="161"/>
      <c r="I48" s="32"/>
      <c r="J48" s="157"/>
      <c r="K48" s="162"/>
      <c r="L48" s="158"/>
    </row>
    <row r="49" spans="1:12" ht="58" x14ac:dyDescent="0.35">
      <c r="A49" s="118" t="s">
        <v>958</v>
      </c>
      <c r="B49" s="7">
        <f>IF(  AND(ISNUMBER(C49),OR(ISNUMBER(D49),D49="PG")),IF(IF(Capa!$B$6="B",0,Capa!$B$6)&gt;=C49,1,0),"")</f>
        <v>0</v>
      </c>
      <c r="C49" s="6">
        <f t="shared" si="0"/>
        <v>1</v>
      </c>
      <c r="D49" s="5">
        <v>262</v>
      </c>
      <c r="E49" s="164" t="s">
        <v>655</v>
      </c>
      <c r="F49" s="26"/>
      <c r="G49" s="160"/>
      <c r="H49" s="161"/>
      <c r="I49" s="32"/>
      <c r="J49" s="157"/>
      <c r="K49" s="162"/>
      <c r="L49" s="158"/>
    </row>
    <row r="50" spans="1:12" ht="58" x14ac:dyDescent="0.35">
      <c r="A50" s="118" t="s">
        <v>958</v>
      </c>
      <c r="B50" s="7">
        <f>IF(  AND(ISNUMBER(C50),OR(ISNUMBER(D50),D50="PG")),IF(IF(Capa!$B$6="B",0,Capa!$B$6)&gt;=C50,1,0),"")</f>
        <v>0</v>
      </c>
      <c r="C50" s="6">
        <f t="shared" si="0"/>
        <v>1</v>
      </c>
      <c r="D50" s="5">
        <v>263</v>
      </c>
      <c r="E50" s="164" t="s">
        <v>656</v>
      </c>
      <c r="F50" s="26"/>
      <c r="G50" s="160"/>
      <c r="H50" s="161"/>
      <c r="I50" s="32"/>
      <c r="J50" s="157"/>
      <c r="K50" s="162"/>
      <c r="L50" s="158"/>
    </row>
    <row r="51" spans="1:12" ht="6.65" customHeight="1" x14ac:dyDescent="0.35">
      <c r="A51" s="118" t="s">
        <v>958</v>
      </c>
      <c r="B51" s="7" t="str">
        <f>IF(  AND(ISNUMBER(C51),OR(ISNUMBER(D51),D51="PG")),IF(IF(Capa!$B$6="B",0,Capa!$B$6)&gt;=C51,1,0),"")</f>
        <v/>
      </c>
      <c r="C51" s="6">
        <f t="shared" si="0"/>
        <v>2</v>
      </c>
      <c r="D51" s="5" t="s">
        <v>9</v>
      </c>
      <c r="E51" s="164"/>
      <c r="F51" s="26"/>
      <c r="G51" s="160"/>
      <c r="H51" s="161"/>
      <c r="I51" s="32"/>
      <c r="J51" s="157"/>
      <c r="K51" s="162"/>
      <c r="L51" s="158"/>
    </row>
    <row r="52" spans="1:12" ht="29" x14ac:dyDescent="0.35">
      <c r="A52" s="118" t="s">
        <v>958</v>
      </c>
      <c r="B52" s="7">
        <f>IF(  AND(ISNUMBER(C52),OR(ISNUMBER(D52),D52="PG")),IF(IF(Capa!$B$6="B",0,Capa!$B$6)&gt;=C52,1,0),"")</f>
        <v>0</v>
      </c>
      <c r="C52" s="6">
        <f t="shared" si="0"/>
        <v>2</v>
      </c>
      <c r="D52" s="5">
        <v>264</v>
      </c>
      <c r="E52" s="164" t="s">
        <v>657</v>
      </c>
      <c r="F52" s="26"/>
      <c r="G52" s="160"/>
      <c r="H52" s="161"/>
      <c r="I52" s="32"/>
      <c r="J52" s="157"/>
      <c r="K52" s="162"/>
      <c r="L52" s="158"/>
    </row>
    <row r="53" spans="1:12" ht="29" x14ac:dyDescent="0.35">
      <c r="A53" s="118" t="s">
        <v>958</v>
      </c>
      <c r="B53" s="7">
        <f>IF(  AND(ISNUMBER(C53),OR(ISNUMBER(D53),D53="PG")),IF(IF(Capa!$B$6="B",0,Capa!$B$6)&gt;=C53,1,0),"")</f>
        <v>0</v>
      </c>
      <c r="C53" s="6">
        <f t="shared" si="0"/>
        <v>2</v>
      </c>
      <c r="D53" s="5">
        <v>265</v>
      </c>
      <c r="E53" s="164" t="s">
        <v>147</v>
      </c>
      <c r="F53" s="26"/>
      <c r="G53" s="160"/>
      <c r="H53" s="161"/>
      <c r="I53" s="32"/>
      <c r="J53" s="157"/>
      <c r="K53" s="162"/>
      <c r="L53" s="158"/>
    </row>
    <row r="54" spans="1:12" ht="58" x14ac:dyDescent="0.35">
      <c r="A54" s="118" t="s">
        <v>958</v>
      </c>
      <c r="B54" s="7">
        <f>IF(  AND(ISNUMBER(C54),OR(ISNUMBER(D54),D54="PG")),IF(IF(Capa!$B$6="B",0,Capa!$B$6)&gt;=C54,1,0),"")</f>
        <v>0</v>
      </c>
      <c r="C54" s="6">
        <f t="shared" si="0"/>
        <v>2</v>
      </c>
      <c r="D54" s="5">
        <v>266</v>
      </c>
      <c r="E54" s="164" t="s">
        <v>148</v>
      </c>
      <c r="F54" s="26"/>
      <c r="G54" s="160"/>
      <c r="H54" s="161"/>
      <c r="I54" s="32"/>
      <c r="J54" s="157"/>
      <c r="K54" s="162"/>
      <c r="L54" s="158"/>
    </row>
    <row r="55" spans="1:12" ht="6" customHeight="1" x14ac:dyDescent="0.35">
      <c r="A55" s="118" t="s">
        <v>958</v>
      </c>
      <c r="B55" s="7" t="str">
        <f>IF(  AND(ISNUMBER(C55),OR(ISNUMBER(D55),D55="PG")),IF(IF(Capa!$B$6="B",0,Capa!$B$6)&gt;=C55,1,0),"")</f>
        <v/>
      </c>
      <c r="C55" s="6">
        <f t="shared" si="0"/>
        <v>3</v>
      </c>
      <c r="D55" s="5" t="s">
        <v>11</v>
      </c>
      <c r="E55" s="164"/>
      <c r="F55" s="26"/>
      <c r="G55" s="160"/>
      <c r="H55" s="161"/>
      <c r="I55" s="32"/>
      <c r="J55" s="157"/>
      <c r="K55" s="162"/>
      <c r="L55" s="158"/>
    </row>
    <row r="56" spans="1:12" ht="43.5" x14ac:dyDescent="0.35">
      <c r="A56" s="118" t="s">
        <v>958</v>
      </c>
      <c r="B56" s="7">
        <f>IF(  AND(ISNUMBER(C56),OR(ISNUMBER(D56),D56="PG")),IF(IF(Capa!$B$6="B",0,Capa!$B$6)&gt;=C56,1,0),"")</f>
        <v>0</v>
      </c>
      <c r="C56" s="6">
        <f t="shared" si="0"/>
        <v>3</v>
      </c>
      <c r="D56" s="5">
        <v>267</v>
      </c>
      <c r="E56" s="164" t="s">
        <v>457</v>
      </c>
      <c r="F56" s="26"/>
      <c r="G56" s="160"/>
      <c r="H56" s="161"/>
      <c r="I56" s="32"/>
      <c r="J56" s="157"/>
      <c r="K56" s="162"/>
      <c r="L56" s="158"/>
    </row>
    <row r="57" spans="1:12" ht="43.5" x14ac:dyDescent="0.35">
      <c r="A57" s="118" t="s">
        <v>958</v>
      </c>
      <c r="B57" s="7">
        <f>IF(  AND(ISNUMBER(C57),OR(ISNUMBER(D57),D57="PG")),IF(IF(Capa!$B$6="B",0,Capa!$B$6)&gt;=C57,1,0),"")</f>
        <v>0</v>
      </c>
      <c r="C57" s="6">
        <f t="shared" si="0"/>
        <v>3</v>
      </c>
      <c r="D57" s="5">
        <v>268</v>
      </c>
      <c r="E57" s="164" t="s">
        <v>149</v>
      </c>
      <c r="F57" s="26"/>
      <c r="G57" s="160"/>
      <c r="H57" s="161"/>
      <c r="I57" s="32"/>
      <c r="J57" s="157"/>
      <c r="K57" s="162"/>
      <c r="L57" s="158"/>
    </row>
    <row r="58" spans="1:12" ht="29" x14ac:dyDescent="0.35">
      <c r="A58" s="118" t="s">
        <v>958</v>
      </c>
      <c r="B58" s="7">
        <f>IF(  AND(ISNUMBER(C58),OR(ISNUMBER(D58),D58="PG")),IF(IF(Capa!$B$6="B",0,Capa!$B$6)&gt;=C58,1,0),"")</f>
        <v>0</v>
      </c>
      <c r="C58" s="6">
        <f t="shared" si="0"/>
        <v>3</v>
      </c>
      <c r="D58" s="5">
        <v>269</v>
      </c>
      <c r="E58" s="164" t="s">
        <v>658</v>
      </c>
      <c r="F58" s="26"/>
      <c r="G58" s="160"/>
      <c r="H58" s="161"/>
      <c r="I58" s="32"/>
      <c r="J58" s="157"/>
      <c r="K58" s="162"/>
      <c r="L58" s="158"/>
    </row>
    <row r="59" spans="1:12" ht="29" x14ac:dyDescent="0.35">
      <c r="A59" s="118" t="s">
        <v>958</v>
      </c>
      <c r="B59" s="7">
        <f>IF(  AND(ISNUMBER(C59),OR(ISNUMBER(D59),D59="PG")),IF(IF(Capa!$B$6="B",0,Capa!$B$6)&gt;=C59,1,0),"")</f>
        <v>0</v>
      </c>
      <c r="C59" s="6">
        <f t="shared" si="0"/>
        <v>3</v>
      </c>
      <c r="D59" s="5">
        <v>270</v>
      </c>
      <c r="E59" s="164" t="s">
        <v>458</v>
      </c>
      <c r="F59" s="26"/>
      <c r="G59" s="160"/>
      <c r="H59" s="161"/>
      <c r="I59" s="32"/>
      <c r="J59" s="157"/>
      <c r="K59" s="162"/>
      <c r="L59" s="158"/>
    </row>
    <row r="60" spans="1:12" ht="20.149999999999999" customHeight="1" x14ac:dyDescent="0.35">
      <c r="B60" s="7" t="str">
        <f>IF(  AND(ISNUMBER(C60),OR(ISNUMBER(D60),D60="PG")),IF(IF(Capa!$B$6="B",0,Capa!$B$6)&gt;=C60,1,0),"")</f>
        <v/>
      </c>
      <c r="C60" s="10" t="str">
        <f t="shared" ref="C60:C114" si="1">IF(ISBLANK(D60),"",IF(ISERR(SEARCH(D60&amp;"\","&lt;B&gt;\&lt;1&gt;\&lt;2&gt;\&lt;3&gt;\")),IF(AND(NOT(ISBLANK(C59)),C59&lt;=3),C59,""),
IF(SEARCH(D60&amp;"\","&lt;B&gt;\&lt;1&gt;\&lt;2&gt;\&lt;3&gt;\")=1,0,IF(SEARCH(D60&amp;"\","&lt;B&gt;\&lt;1&gt;\&lt;2&gt;\&lt;3&gt;\")=5,1,IF(SEARCH(D60&amp;"\","&lt;B&gt;\&lt;1&gt;\&lt;2&gt;\&lt;3&gt;\")=9,2,IF(SEARCH(D60&amp;"\","&lt;B&gt;\&lt;1&gt;\&lt;2&gt;\&lt;3&gt;\")=13,3,""))))))</f>
        <v/>
      </c>
      <c r="D60" s="2"/>
      <c r="E60" s="171"/>
      <c r="F60" s="27"/>
      <c r="G60" s="187"/>
      <c r="H60" s="157"/>
      <c r="I60" s="27"/>
      <c r="J60" s="157"/>
      <c r="K60" s="189"/>
      <c r="L60" s="158"/>
    </row>
    <row r="61" spans="1:12" x14ac:dyDescent="0.35">
      <c r="A61" s="118" t="s">
        <v>959</v>
      </c>
      <c r="B61" s="7" t="str">
        <f>IF(  AND(ISNUMBER(C61),OR(ISNUMBER(D61),D61="PG")),IF(IF(Capa!$B$6="B",0,Capa!$B$6)&gt;=C61,1,0),"")</f>
        <v/>
      </c>
      <c r="C61" s="11" t="str">
        <f t="shared" si="1"/>
        <v/>
      </c>
      <c r="D61" s="15"/>
      <c r="E61" s="182" t="s">
        <v>150</v>
      </c>
      <c r="F61" s="24"/>
      <c r="G61" s="132"/>
      <c r="H61" s="132"/>
      <c r="I61" s="24"/>
      <c r="J61" s="132"/>
      <c r="K61" s="183"/>
      <c r="L61" s="270" t="str">
        <f>IF(COUNTIFS($A$1:$A$230,"="&amp;$A61,$B$1:$B$230,"&gt;0",$D$1:$D$230,"&gt;0")&gt;0,
        (COUNTIFS($A$1:$A$230,"="&amp;$A61,$B$1:$B$230,"&gt;0",$D$1:$D$230,"&gt;0",F$1:F$230,"=S",I$1:I$230,"") +
         (COUNTIFS($A$1:$A$230,"="&amp;$A61,$B$1:$B$230,"&gt;0",$D$1:$D$230,"&gt;0",$F$1:$F$230,"=P",I$1:I$230,"")/2) +
         COUNTIFS($A$1:$A$230,"="&amp;$A61,$B$1:$B$230,"&gt;0",$D$1:$D$230,"&gt;0",I$1:I$230,"=S") +
         (COUNTIFS($A$1:$A$230,"="&amp;$A61,$B$1:$B$230,"&gt;0",$D$1:$D$230,"&gt;0",I$1:I$230,"=P")/2)
         )/COUNTIFS($A$1:$A$230,"="&amp;$A61,$B$1:$B$230,"&gt;0",$D$1:$D$230,"&gt;0"),"")</f>
        <v/>
      </c>
    </row>
    <row r="62" spans="1:12" ht="5.4" customHeight="1" x14ac:dyDescent="0.35">
      <c r="A62" s="118" t="s">
        <v>959</v>
      </c>
      <c r="B62" s="7" t="str">
        <f>IF(  AND(ISNUMBER(C62),OR(ISNUMBER(D62),D62="PG")),IF(IF(Capa!$B$6="B",0,Capa!$B$6)&gt;=C62,1,0),"")</f>
        <v/>
      </c>
      <c r="C62" s="6">
        <f t="shared" si="1"/>
        <v>1</v>
      </c>
      <c r="D62" s="5" t="s">
        <v>6</v>
      </c>
      <c r="E62" s="171"/>
      <c r="F62" s="27"/>
      <c r="G62" s="187"/>
      <c r="H62" s="157"/>
      <c r="I62" s="27"/>
      <c r="J62" s="157"/>
      <c r="K62" s="189"/>
      <c r="L62" s="163"/>
    </row>
    <row r="63" spans="1:12" ht="65" x14ac:dyDescent="0.35">
      <c r="A63" s="118" t="s">
        <v>959</v>
      </c>
      <c r="B63" s="7">
        <f>IF(  AND(ISNUMBER(C63),OR(ISNUMBER(D63),D63="PG")),IF(IF(Capa!$B$6="B",0,Capa!$B$6)&gt;=C63,1,0),"")</f>
        <v>0</v>
      </c>
      <c r="C63" s="6">
        <f t="shared" si="1"/>
        <v>1</v>
      </c>
      <c r="D63" s="5" t="s">
        <v>295</v>
      </c>
      <c r="E63" s="159" t="s">
        <v>151</v>
      </c>
      <c r="F63" s="26"/>
      <c r="G63" s="160"/>
      <c r="H63" s="161"/>
      <c r="I63" s="32"/>
      <c r="J63" s="157"/>
      <c r="K63" s="162"/>
      <c r="L63" s="163"/>
    </row>
    <row r="64" spans="1:12" ht="29" x14ac:dyDescent="0.35">
      <c r="A64" s="118" t="s">
        <v>959</v>
      </c>
      <c r="B64" s="7">
        <f>IF(  AND(ISNUMBER(C64),OR(ISNUMBER(D64),D64="PG")),IF(IF(Capa!$B$6="B",0,Capa!$B$6)&gt;=C64,1,0),"")</f>
        <v>0</v>
      </c>
      <c r="C64" s="6">
        <f t="shared" si="1"/>
        <v>1</v>
      </c>
      <c r="D64" s="5">
        <v>271</v>
      </c>
      <c r="E64" s="164" t="s">
        <v>152</v>
      </c>
      <c r="F64" s="26"/>
      <c r="G64" s="160"/>
      <c r="H64" s="161"/>
      <c r="I64" s="32"/>
      <c r="J64" s="157"/>
      <c r="K64" s="162"/>
      <c r="L64" s="158"/>
    </row>
    <row r="65" spans="1:12" ht="34.25" customHeight="1" x14ac:dyDescent="0.35">
      <c r="A65" s="118" t="s">
        <v>959</v>
      </c>
      <c r="B65" s="7">
        <f>IF(  AND(ISNUMBER(C65),OR(ISNUMBER(D65),D65="PG")),IF(IF(Capa!$B$6="B",0,Capa!$B$6)&gt;=C65,1,0),"")</f>
        <v>0</v>
      </c>
      <c r="C65" s="6">
        <f t="shared" si="1"/>
        <v>1</v>
      </c>
      <c r="D65" s="5">
        <v>272</v>
      </c>
      <c r="E65" s="164" t="s">
        <v>659</v>
      </c>
      <c r="F65" s="26"/>
      <c r="G65" s="160"/>
      <c r="H65" s="161"/>
      <c r="I65" s="32"/>
      <c r="J65" s="157"/>
      <c r="K65" s="162"/>
      <c r="L65" s="158"/>
    </row>
    <row r="66" spans="1:12" ht="58" x14ac:dyDescent="0.35">
      <c r="A66" s="118" t="s">
        <v>959</v>
      </c>
      <c r="B66" s="7">
        <f>IF(  AND(ISNUMBER(C66),OR(ISNUMBER(D66),D66="PG")),IF(IF(Capa!$B$6="B",0,Capa!$B$6)&gt;=C66,1,0),"")</f>
        <v>0</v>
      </c>
      <c r="C66" s="6">
        <f t="shared" si="1"/>
        <v>1</v>
      </c>
      <c r="D66" s="5">
        <v>273</v>
      </c>
      <c r="E66" s="164" t="s">
        <v>153</v>
      </c>
      <c r="F66" s="26"/>
      <c r="G66" s="160"/>
      <c r="H66" s="161"/>
      <c r="I66" s="32"/>
      <c r="J66" s="157"/>
      <c r="K66" s="162"/>
      <c r="L66" s="158"/>
    </row>
    <row r="67" spans="1:12" ht="7.75" customHeight="1" x14ac:dyDescent="0.35">
      <c r="A67" s="118" t="s">
        <v>959</v>
      </c>
      <c r="B67" s="7" t="str">
        <f>IF(  AND(ISNUMBER(C67),OR(ISNUMBER(D67),D67="PG")),IF(IF(Capa!$B$6="B",0,Capa!$B$6)&gt;=C67,1,0),"")</f>
        <v/>
      </c>
      <c r="C67" s="6">
        <f t="shared" si="1"/>
        <v>2</v>
      </c>
      <c r="D67" s="5" t="s">
        <v>9</v>
      </c>
      <c r="E67" s="164"/>
      <c r="F67" s="26"/>
      <c r="G67" s="160"/>
      <c r="H67" s="161"/>
      <c r="I67" s="32"/>
      <c r="J67" s="157"/>
      <c r="K67" s="162"/>
      <c r="L67" s="158"/>
    </row>
    <row r="68" spans="1:12" ht="58" x14ac:dyDescent="0.35">
      <c r="A68" s="118" t="s">
        <v>959</v>
      </c>
      <c r="B68" s="7">
        <f>IF(  AND(ISNUMBER(C68),OR(ISNUMBER(D68),D68="PG")),IF(IF(Capa!$B$6="B",0,Capa!$B$6)&gt;=C68,1,0),"")</f>
        <v>0</v>
      </c>
      <c r="C68" s="6">
        <f t="shared" si="1"/>
        <v>2</v>
      </c>
      <c r="D68" s="5">
        <v>274</v>
      </c>
      <c r="E68" s="164" t="s">
        <v>154</v>
      </c>
      <c r="F68" s="26"/>
      <c r="G68" s="160"/>
      <c r="H68" s="161"/>
      <c r="I68" s="32"/>
      <c r="J68" s="157"/>
      <c r="K68" s="162"/>
      <c r="L68" s="158"/>
    </row>
    <row r="69" spans="1:12" ht="58" x14ac:dyDescent="0.35">
      <c r="A69" s="118" t="s">
        <v>959</v>
      </c>
      <c r="B69" s="7">
        <f>IF(  AND(ISNUMBER(C69),OR(ISNUMBER(D69),D69="PG")),IF(IF(Capa!$B$6="B",0,Capa!$B$6)&gt;=C69,1,0),"")</f>
        <v>0</v>
      </c>
      <c r="C69" s="6">
        <f t="shared" si="1"/>
        <v>2</v>
      </c>
      <c r="D69" s="5">
        <v>275</v>
      </c>
      <c r="E69" s="164" t="s">
        <v>660</v>
      </c>
      <c r="F69" s="26"/>
      <c r="G69" s="160"/>
      <c r="H69" s="161"/>
      <c r="I69" s="32"/>
      <c r="J69" s="157"/>
      <c r="K69" s="162"/>
      <c r="L69" s="158"/>
    </row>
    <row r="70" spans="1:12" ht="9" customHeight="1" x14ac:dyDescent="0.35">
      <c r="A70" s="118" t="s">
        <v>959</v>
      </c>
      <c r="B70" s="7" t="str">
        <f>IF(  AND(ISNUMBER(C70),OR(ISNUMBER(D70),D70="PG")),IF(IF(Capa!$B$6="B",0,Capa!$B$6)&gt;=C70,1,0),"")</f>
        <v/>
      </c>
      <c r="C70" s="6">
        <f t="shared" si="1"/>
        <v>3</v>
      </c>
      <c r="D70" s="5" t="s">
        <v>11</v>
      </c>
      <c r="E70" s="164"/>
      <c r="F70" s="26"/>
      <c r="G70" s="160"/>
      <c r="H70" s="161"/>
      <c r="I70" s="32"/>
      <c r="J70" s="157"/>
      <c r="K70" s="162"/>
      <c r="L70" s="158"/>
    </row>
    <row r="71" spans="1:12" ht="87" x14ac:dyDescent="0.35">
      <c r="A71" s="118" t="s">
        <v>959</v>
      </c>
      <c r="B71" s="7">
        <f>IF(  AND(ISNUMBER(C71),OR(ISNUMBER(D71),D71="PG")),IF(IF(Capa!$B$6="B",0,Capa!$B$6)&gt;=C71,1,0),"")</f>
        <v>0</v>
      </c>
      <c r="C71" s="6">
        <f t="shared" si="1"/>
        <v>3</v>
      </c>
      <c r="D71" s="5">
        <v>276</v>
      </c>
      <c r="E71" s="164" t="s">
        <v>661</v>
      </c>
      <c r="F71" s="26"/>
      <c r="G71" s="160"/>
      <c r="H71" s="161"/>
      <c r="I71" s="32"/>
      <c r="J71" s="157"/>
      <c r="K71" s="162"/>
      <c r="L71" s="158"/>
    </row>
    <row r="72" spans="1:12" ht="29" x14ac:dyDescent="0.35">
      <c r="A72" s="118" t="s">
        <v>959</v>
      </c>
      <c r="B72" s="7">
        <f>IF(  AND(ISNUMBER(C72),OR(ISNUMBER(D72),D72="PG")),IF(IF(Capa!$B$6="B",0,Capa!$B$6)&gt;=C72,1,0),"")</f>
        <v>0</v>
      </c>
      <c r="C72" s="6">
        <f t="shared" si="1"/>
        <v>3</v>
      </c>
      <c r="D72" s="5">
        <v>277</v>
      </c>
      <c r="E72" s="164" t="s">
        <v>155</v>
      </c>
      <c r="F72" s="26"/>
      <c r="G72" s="160"/>
      <c r="H72" s="161"/>
      <c r="I72" s="32"/>
      <c r="J72" s="157"/>
      <c r="K72" s="162"/>
      <c r="L72" s="158"/>
    </row>
    <row r="73" spans="1:12" ht="29" x14ac:dyDescent="0.35">
      <c r="A73" s="118" t="s">
        <v>959</v>
      </c>
      <c r="B73" s="7">
        <f>IF(  AND(ISNUMBER(C73),OR(ISNUMBER(D73),D73="PG")),IF(IF(Capa!$B$6="B",0,Capa!$B$6)&gt;=C73,1,0),"")</f>
        <v>0</v>
      </c>
      <c r="C73" s="6">
        <f t="shared" si="1"/>
        <v>3</v>
      </c>
      <c r="D73" s="5">
        <v>278</v>
      </c>
      <c r="E73" s="164" t="s">
        <v>156</v>
      </c>
      <c r="F73" s="26"/>
      <c r="G73" s="160"/>
      <c r="H73" s="161"/>
      <c r="I73" s="32"/>
      <c r="J73" s="157"/>
      <c r="K73" s="162"/>
      <c r="L73" s="158"/>
    </row>
    <row r="74" spans="1:12" ht="43.5" x14ac:dyDescent="0.35">
      <c r="A74" s="118" t="s">
        <v>959</v>
      </c>
      <c r="B74" s="7">
        <f>IF(  AND(ISNUMBER(C74),OR(ISNUMBER(D74),D74="PG")),IF(IF(Capa!$B$6="B",0,Capa!$B$6)&gt;=C74,1,0),"")</f>
        <v>0</v>
      </c>
      <c r="C74" s="6">
        <f t="shared" si="1"/>
        <v>3</v>
      </c>
      <c r="D74" s="5">
        <v>279</v>
      </c>
      <c r="E74" s="164" t="s">
        <v>157</v>
      </c>
      <c r="F74" s="26"/>
      <c r="G74" s="160"/>
      <c r="H74" s="161"/>
      <c r="I74" s="32"/>
      <c r="J74" s="157"/>
      <c r="K74" s="162"/>
      <c r="L74" s="158"/>
    </row>
    <row r="75" spans="1:12" ht="29" x14ac:dyDescent="0.35">
      <c r="A75" s="118" t="s">
        <v>959</v>
      </c>
      <c r="B75" s="7">
        <f>IF(  AND(ISNUMBER(C75),OR(ISNUMBER(D75),D75="PG")),IF(IF(Capa!$B$6="B",0,Capa!$B$6)&gt;=C75,1,0),"")</f>
        <v>0</v>
      </c>
      <c r="C75" s="16">
        <f t="shared" si="1"/>
        <v>3</v>
      </c>
      <c r="D75" s="17">
        <v>280</v>
      </c>
      <c r="E75" s="166" t="s">
        <v>158</v>
      </c>
      <c r="F75" s="26"/>
      <c r="G75" s="160"/>
      <c r="H75" s="161"/>
      <c r="I75" s="32"/>
      <c r="J75" s="157"/>
      <c r="K75" s="139"/>
      <c r="L75" s="158"/>
    </row>
    <row r="76" spans="1:12" ht="8.15" customHeight="1" x14ac:dyDescent="0.35">
      <c r="B76" s="7" t="str">
        <f>IF(  AND(ISNUMBER(C76),OR(ISNUMBER(D76),D76="PG")),IF(IF(Capa!$B$6="B",0,Capa!$B$6)&gt;=C76,1,0),"")</f>
        <v/>
      </c>
      <c r="C76" s="102" t="str">
        <f t="shared" si="1"/>
        <v/>
      </c>
      <c r="D76" s="103"/>
      <c r="E76" s="181"/>
      <c r="F76" s="91"/>
      <c r="G76" s="142"/>
      <c r="H76" s="142"/>
      <c r="I76" s="91"/>
      <c r="J76" s="142"/>
      <c r="K76" s="169"/>
      <c r="L76" s="142"/>
    </row>
    <row r="77" spans="1:12" ht="27" customHeight="1" x14ac:dyDescent="0.35">
      <c r="A77" s="118" t="s">
        <v>960</v>
      </c>
      <c r="B77" s="7" t="str">
        <f>IF(  AND(ISNUMBER(C77),OR(ISNUMBER(D77),D77="PG")),IF(IF(Capa!$B$6="B",0,Capa!$B$6)&gt;=C77,1,0),"")</f>
        <v/>
      </c>
      <c r="C77" s="11" t="str">
        <f t="shared" si="1"/>
        <v/>
      </c>
      <c r="D77" s="15"/>
      <c r="E77" s="182" t="s">
        <v>459</v>
      </c>
      <c r="F77" s="268">
        <f>IF(COUNTIFS($A$1:$A$230,"="&amp;A77&amp;"?",$B$1:$B$230,"&gt;0",$D$1:$D$230,"&gt;0")&gt;0,(COUNTIFS($A$1:$A$230,"="&amp;A77&amp;"?",$B$1:$B$230,"&gt;0",$D$1:$D$230,"&gt;0",F$1:F$230,"=S")+COUNTIFS($A$1:$A$230,"="&amp;A77&amp;"?",$B$1:$B$230,"&gt;0",$D$1:$D$230,"&gt;0",$F$1:$F$230,"=P")+COUNTIFS($A$1:$A$230,"="&amp;A77&amp;"?",$B$1:$B$230,"&gt;0",$D$1:$D$230,"&gt;0",F$1:F$230,"=N"))/COUNTIFS($A$1:$A$230,"="&amp;A77&amp;"?",$B$1:$B$230,"&gt;0",$D$1:$D$230,"&gt;0"),0)</f>
        <v>0</v>
      </c>
      <c r="G77" s="146"/>
      <c r="H77" s="146"/>
      <c r="I77" s="268">
        <f>IF(COUNTIFS($A$1:$A$230,"="&amp;A77&amp;"?",$B$1:$B$230,"&gt;0",$D$1:$D$230,"&gt;0")&gt;0,
        (COUNTIFS($A$1:$A$230,"="&amp;A77&amp;"?",$B$1:$B$230,"&gt;0",$D$1:$D$230,"&gt;0",F$1:F$230,"=S",I$1:I$230,"") +
         (COUNTIFS($A$1:$A$230,"="&amp;A77&amp;"?",$B$1:$B$230,"&gt;0",$D$1:$D$230,"&gt;0",$F$1:$F$230,"=P",I$1:I$230,"")/2) +
         COUNTIFS($A$1:$A$230,"="&amp;A77&amp;"?",$B$1:$B$230,"&gt;0",$D$1:$D$230,"&gt;0",I$1:I$230,"=S") +
         (COUNTIFS($A$1:$A$230,"="&amp;A77&amp;"?",$B$1:$B$230,"&gt;0",$D$1:$D$230,"&gt;0",I$1:I$230,"=P")/2)
         )/COUNTIFS($A$1:$A$230,"="&amp;A77&amp;"?",$B$1:$B$230,"&gt;0",$D$1:$D$230,"&gt;0"),0)</f>
        <v>0</v>
      </c>
      <c r="J77" s="132"/>
      <c r="K77" s="183"/>
      <c r="L77" s="132"/>
    </row>
    <row r="78" spans="1:12" ht="16.75" customHeight="1" x14ac:dyDescent="0.35">
      <c r="A78" s="118" t="s">
        <v>960</v>
      </c>
      <c r="B78" s="7" t="str">
        <f>IF(  AND(ISNUMBER(C78),OR(ISNUMBER(D78),D78="PG")),IF(IF(Capa!$B$6="B",0,Capa!$B$6)&gt;=C78,1,0),"")</f>
        <v/>
      </c>
      <c r="C78" s="6" t="str">
        <f t="shared" si="1"/>
        <v/>
      </c>
      <c r="D78" s="5"/>
      <c r="E78" s="73">
        <f>IF(SUMIFS($B$1:$B$230,$A$1:$A$230,"="&amp;A77&amp;"?",B$1:B$230,"&gt;0")&lt;=0,0,COUNTIFS($F$1:$F$230,"*",$A$1:$A$230,"="&amp;A77&amp;"?",B$1:B$230,"&gt;0")/SUMIFS($B$1:$B$230,$A$1:$A$230,"="&amp;A77&amp;"?",B$1:B$230,"&gt;0"))</f>
        <v>0</v>
      </c>
      <c r="F78" s="41"/>
      <c r="G78" s="150"/>
      <c r="H78" s="176"/>
      <c r="I78" s="41"/>
      <c r="J78" s="176"/>
      <c r="K78" s="225"/>
      <c r="L78" s="178"/>
    </row>
    <row r="79" spans="1:12" x14ac:dyDescent="0.35">
      <c r="A79" s="118" t="s">
        <v>961</v>
      </c>
      <c r="B79" s="7" t="str">
        <f>IF(  AND(ISNUMBER(C79),OR(ISNUMBER(D79),D79="PG")),IF(IF(Capa!$B$6="B",0,Capa!$B$6)&gt;=C79,1,0),"")</f>
        <v/>
      </c>
      <c r="C79" s="11" t="str">
        <f t="shared" si="1"/>
        <v/>
      </c>
      <c r="D79" s="15"/>
      <c r="E79" s="182" t="s">
        <v>159</v>
      </c>
      <c r="F79" s="24"/>
      <c r="G79" s="132"/>
      <c r="H79" s="132"/>
      <c r="I79" s="24"/>
      <c r="J79" s="132"/>
      <c r="K79" s="183"/>
      <c r="L79" s="270">
        <f>IF(COUNTIFS($A$1:$A$230,"="&amp;$A79,$B$1:$B$230,"&gt;0",$D$1:$D$230,"&gt;0")&gt;0,
        (COUNTIFS($A$1:$A$230,"="&amp;$A79,$B$1:$B$230,"&gt;0",$D$1:$D$230,"&gt;0",F$1:F$230,"=S",I$1:I$230,"") +
         (COUNTIFS($A$1:$A$230,"="&amp;$A79,$B$1:$B$230,"&gt;0",$D$1:$D$230,"&gt;0",$F$1:$F$230,"=P",I$1:I$230,"")/2) +
         COUNTIFS($A$1:$A$230,"="&amp;$A79,$B$1:$B$230,"&gt;0",$D$1:$D$230,"&gt;0",I$1:I$230,"=S") +
         (COUNTIFS($A$1:$A$230,"="&amp;$A79,$B$1:$B$230,"&gt;0",$D$1:$D$230,"&gt;0",I$1:I$230,"=P")/2)
         )/COUNTIFS($A$1:$A$230,"="&amp;$A79,$B$1:$B$230,"&gt;0",$D$1:$D$230,"&gt;0"),"")</f>
        <v>0</v>
      </c>
    </row>
    <row r="80" spans="1:12" ht="7.25" customHeight="1" x14ac:dyDescent="0.35">
      <c r="A80" s="118" t="s">
        <v>961</v>
      </c>
      <c r="B80" s="7" t="str">
        <f>IF(  AND(ISNUMBER(C80),OR(ISNUMBER(D80),D80="PG")),IF(IF(Capa!$B$6="B",0,Capa!$B$6)&gt;=C80,1,0),"")</f>
        <v/>
      </c>
      <c r="C80" s="6">
        <f t="shared" si="1"/>
        <v>0</v>
      </c>
      <c r="D80" s="5" t="s">
        <v>4</v>
      </c>
      <c r="E80" s="171"/>
      <c r="F80" s="27"/>
      <c r="G80" s="187"/>
      <c r="H80" s="157"/>
      <c r="I80" s="27"/>
      <c r="J80" s="157"/>
      <c r="K80" s="189"/>
      <c r="L80" s="163"/>
    </row>
    <row r="81" spans="1:12" ht="104" x14ac:dyDescent="0.35">
      <c r="A81" s="118" t="s">
        <v>961</v>
      </c>
      <c r="B81" s="7">
        <f>IF(  AND(ISNUMBER(C81),OR(ISNUMBER(D81),D81="PG")),IF(IF(Capa!$B$6="B",0,Capa!$B$6)&gt;=C81,1,0),"")</f>
        <v>1</v>
      </c>
      <c r="C81" s="6">
        <f t="shared" si="1"/>
        <v>0</v>
      </c>
      <c r="D81" s="5" t="s">
        <v>295</v>
      </c>
      <c r="E81" s="159" t="s">
        <v>460</v>
      </c>
      <c r="F81" s="26"/>
      <c r="G81" s="160"/>
      <c r="H81" s="161"/>
      <c r="I81" s="32"/>
      <c r="J81" s="157"/>
      <c r="K81" s="162"/>
      <c r="L81" s="163"/>
    </row>
    <row r="82" spans="1:12" ht="29" x14ac:dyDescent="0.35">
      <c r="A82" s="118" t="s">
        <v>961</v>
      </c>
      <c r="B82" s="7">
        <f>IF(  AND(ISNUMBER(C82),OR(ISNUMBER(D82),D82="PG")),IF(IF(Capa!$B$6="B",0,Capa!$B$6)&gt;=C82,1,0),"")</f>
        <v>1</v>
      </c>
      <c r="C82" s="6">
        <f>IF(ISBLANK(D82),"",IF(ISERR(SEARCH(D82&amp;"\","&lt;B&gt;\&lt;1&gt;\&lt;2&gt;\&lt;3&gt;\")),IF(AND(NOT(ISBLANK(C80)),C80&lt;=3),C80,""),
IF(SEARCH(D82&amp;"\","&lt;B&gt;\&lt;1&gt;\&lt;2&gt;\&lt;3&gt;\")=1,0,IF(SEARCH(D82&amp;"\","&lt;B&gt;\&lt;1&gt;\&lt;2&gt;\&lt;3&gt;\")=5,1,IF(SEARCH(D82&amp;"\","&lt;B&gt;\&lt;1&gt;\&lt;2&gt;\&lt;3&gt;\")=9,2,IF(SEARCH(D82&amp;"\","&lt;B&gt;\&lt;1&gt;\&lt;2&gt;\&lt;3&gt;\")=13,3,""))))))</f>
        <v>0</v>
      </c>
      <c r="D82" s="5">
        <v>281</v>
      </c>
      <c r="E82" s="239" t="s">
        <v>461</v>
      </c>
      <c r="F82" s="26"/>
      <c r="G82" s="160"/>
      <c r="H82" s="161"/>
      <c r="I82" s="32"/>
      <c r="J82" s="157"/>
      <c r="K82" s="162"/>
      <c r="L82" s="158"/>
    </row>
    <row r="83" spans="1:12" ht="29" x14ac:dyDescent="0.35">
      <c r="A83" s="118" t="s">
        <v>961</v>
      </c>
      <c r="B83" s="7">
        <f>IF(  AND(ISNUMBER(C83),OR(ISNUMBER(D83),D83="PG")),IF(IF(Capa!$B$6="B",0,Capa!$B$6)&gt;=C83,1,0),"")</f>
        <v>1</v>
      </c>
      <c r="C83" s="6">
        <f>IF(ISBLANK(D83),"",IF(ISERR(SEARCH(D83&amp;"\","&lt;B&gt;\&lt;1&gt;\&lt;2&gt;\&lt;3&gt;\")),IF(AND(NOT(ISBLANK(C81)),C81&lt;=3),C81,""),
IF(SEARCH(D83&amp;"\","&lt;B&gt;\&lt;1&gt;\&lt;2&gt;\&lt;3&gt;\")=1,0,IF(SEARCH(D83&amp;"\","&lt;B&gt;\&lt;1&gt;\&lt;2&gt;\&lt;3&gt;\")=5,1,IF(SEARCH(D83&amp;"\","&lt;B&gt;\&lt;1&gt;\&lt;2&gt;\&lt;3&gt;\")=9,2,IF(SEARCH(D83&amp;"\","&lt;B&gt;\&lt;1&gt;\&lt;2&gt;\&lt;3&gt;\")=13,3,""))))))</f>
        <v>0</v>
      </c>
      <c r="D83" s="5">
        <v>282</v>
      </c>
      <c r="E83" s="164" t="s">
        <v>462</v>
      </c>
      <c r="F83" s="26"/>
      <c r="G83" s="160"/>
      <c r="H83" s="161"/>
      <c r="I83" s="32"/>
      <c r="J83" s="157"/>
      <c r="K83" s="162"/>
      <c r="L83" s="158"/>
    </row>
    <row r="84" spans="1:12" ht="43.5" x14ac:dyDescent="0.35">
      <c r="A84" s="118" t="s">
        <v>961</v>
      </c>
      <c r="B84" s="7">
        <f>IF(  AND(ISNUMBER(C84),OR(ISNUMBER(D84),D84="PG")),IF(IF(Capa!$B$6="B",0,Capa!$B$6)&gt;=C84,1,0),"")</f>
        <v>1</v>
      </c>
      <c r="C84" s="6">
        <f t="shared" si="1"/>
        <v>0</v>
      </c>
      <c r="D84" s="5">
        <v>283</v>
      </c>
      <c r="E84" s="164" t="s">
        <v>160</v>
      </c>
      <c r="F84" s="26"/>
      <c r="G84" s="160"/>
      <c r="H84" s="161"/>
      <c r="I84" s="32"/>
      <c r="J84" s="157"/>
      <c r="K84" s="162"/>
      <c r="L84" s="158"/>
    </row>
    <row r="85" spans="1:12" ht="43.5" x14ac:dyDescent="0.35">
      <c r="A85" s="118" t="s">
        <v>961</v>
      </c>
      <c r="B85" s="7">
        <f>IF(  AND(ISNUMBER(C85),OR(ISNUMBER(D85),D85="PG")),IF(IF(Capa!$B$6="B",0,Capa!$B$6)&gt;=C85,1,0),"")</f>
        <v>1</v>
      </c>
      <c r="C85" s="6">
        <f t="shared" si="1"/>
        <v>0</v>
      </c>
      <c r="D85" s="5">
        <v>284</v>
      </c>
      <c r="E85" s="164" t="s">
        <v>161</v>
      </c>
      <c r="F85" s="26"/>
      <c r="G85" s="160"/>
      <c r="H85" s="161"/>
      <c r="I85" s="32"/>
      <c r="J85" s="157"/>
      <c r="K85" s="162"/>
      <c r="L85" s="158"/>
    </row>
    <row r="86" spans="1:12" ht="72.5" x14ac:dyDescent="0.35">
      <c r="A86" s="118" t="s">
        <v>961</v>
      </c>
      <c r="B86" s="7">
        <f>IF(  AND(ISNUMBER(C86),OR(ISNUMBER(D86),D86="PG")),IF(IF(Capa!$B$6="B",0,Capa!$B$6)&gt;=C86,1,0),"")</f>
        <v>1</v>
      </c>
      <c r="C86" s="6">
        <f t="shared" si="1"/>
        <v>0</v>
      </c>
      <c r="D86" s="5">
        <v>285</v>
      </c>
      <c r="E86" s="164" t="s">
        <v>162</v>
      </c>
      <c r="F86" s="26"/>
      <c r="G86" s="160"/>
      <c r="H86" s="161"/>
      <c r="I86" s="32"/>
      <c r="J86" s="157"/>
      <c r="K86" s="162"/>
      <c r="L86" s="158"/>
    </row>
    <row r="87" spans="1:12" ht="6.65" customHeight="1" x14ac:dyDescent="0.35">
      <c r="A87" s="118" t="s">
        <v>961</v>
      </c>
      <c r="B87" s="7" t="str">
        <f>IF(  AND(ISNUMBER(C87),OR(ISNUMBER(D87),D87="PG")),IF(IF(Capa!$B$6="B",0,Capa!$B$6)&gt;=C87,1,0),"")</f>
        <v/>
      </c>
      <c r="C87" s="6">
        <f t="shared" si="1"/>
        <v>1</v>
      </c>
      <c r="D87" s="5" t="s">
        <v>6</v>
      </c>
      <c r="E87" s="164"/>
      <c r="F87" s="26"/>
      <c r="G87" s="160"/>
      <c r="H87" s="161"/>
      <c r="I87" s="32"/>
      <c r="J87" s="157"/>
      <c r="K87" s="162"/>
      <c r="L87" s="158"/>
    </row>
    <row r="88" spans="1:12" ht="29" x14ac:dyDescent="0.35">
      <c r="A88" s="118" t="s">
        <v>961</v>
      </c>
      <c r="B88" s="7">
        <f>IF(  AND(ISNUMBER(C88),OR(ISNUMBER(D88),D88="PG")),IF(IF(Capa!$B$6="B",0,Capa!$B$6)&gt;=C88,1,0),"")</f>
        <v>0</v>
      </c>
      <c r="C88" s="6">
        <f t="shared" si="1"/>
        <v>1</v>
      </c>
      <c r="D88" s="5">
        <v>286</v>
      </c>
      <c r="E88" s="239" t="s">
        <v>167</v>
      </c>
      <c r="F88" s="26"/>
      <c r="G88" s="160"/>
      <c r="H88" s="161"/>
      <c r="I88" s="32"/>
      <c r="J88" s="157"/>
      <c r="K88" s="162"/>
      <c r="L88" s="158"/>
    </row>
    <row r="89" spans="1:12" ht="58" x14ac:dyDescent="0.35">
      <c r="A89" s="118" t="s">
        <v>961</v>
      </c>
      <c r="B89" s="7">
        <f>IF(  AND(ISNUMBER(C89),OR(ISNUMBER(D89),D89="PG")),IF(IF(Capa!$B$6="B",0,Capa!$B$6)&gt;=C89,1,0),"")</f>
        <v>0</v>
      </c>
      <c r="C89" s="6">
        <f t="shared" si="1"/>
        <v>1</v>
      </c>
      <c r="D89" s="5">
        <v>287</v>
      </c>
      <c r="E89" s="164" t="s">
        <v>163</v>
      </c>
      <c r="F89" s="26"/>
      <c r="G89" s="160"/>
      <c r="H89" s="161"/>
      <c r="I89" s="32"/>
      <c r="J89" s="157"/>
      <c r="K89" s="162"/>
      <c r="L89" s="158"/>
    </row>
    <row r="90" spans="1:12" ht="6" customHeight="1" x14ac:dyDescent="0.35">
      <c r="A90" s="118" t="s">
        <v>961</v>
      </c>
      <c r="B90" s="7" t="str">
        <f>IF(  AND(ISNUMBER(C90),OR(ISNUMBER(D90),D90="PG")),IF(IF(Capa!$B$6="B",0,Capa!$B$6)&gt;=C90,1,0),"")</f>
        <v/>
      </c>
      <c r="C90" s="6">
        <f t="shared" si="1"/>
        <v>2</v>
      </c>
      <c r="D90" s="5" t="s">
        <v>9</v>
      </c>
      <c r="E90" s="164"/>
      <c r="F90" s="26"/>
      <c r="G90" s="160"/>
      <c r="H90" s="161"/>
      <c r="I90" s="32"/>
      <c r="J90" s="157"/>
      <c r="K90" s="162"/>
      <c r="L90" s="158"/>
    </row>
    <row r="91" spans="1:12" ht="43.5" x14ac:dyDescent="0.35">
      <c r="A91" s="118" t="s">
        <v>961</v>
      </c>
      <c r="B91" s="7">
        <f>IF(  AND(ISNUMBER(C91),OR(ISNUMBER(D91),D91="PG")),IF(IF(Capa!$B$6="B",0,Capa!$B$6)&gt;=C91,1,0),"")</f>
        <v>0</v>
      </c>
      <c r="C91" s="6">
        <f>IF(ISBLANK(D91),"",IF(ISERR(SEARCH(D91&amp;"\","&lt;B&gt;\&lt;1&gt;\&lt;2&gt;\&lt;3&gt;\")),IF(AND(NOT(ISBLANK(C90)),C90&lt;=3),C90,""),
IF(SEARCH(D91&amp;"\","&lt;B&gt;\&lt;1&gt;\&lt;2&gt;\&lt;3&gt;\")=1,0,IF(SEARCH(D91&amp;"\","&lt;B&gt;\&lt;1&gt;\&lt;2&gt;\&lt;3&gt;\")=5,1,IF(SEARCH(D91&amp;"\","&lt;B&gt;\&lt;1&gt;\&lt;2&gt;\&lt;3&gt;\")=9,2,IF(SEARCH(D91&amp;"\","&lt;B&gt;\&lt;1&gt;\&lt;2&gt;\&lt;3&gt;\")=13,3,""))))))</f>
        <v>2</v>
      </c>
      <c r="D91" s="5">
        <v>288</v>
      </c>
      <c r="E91" s="164" t="s">
        <v>463</v>
      </c>
      <c r="F91" s="26"/>
      <c r="G91" s="160"/>
      <c r="H91" s="161"/>
      <c r="I91" s="32"/>
      <c r="J91" s="157"/>
      <c r="K91" s="162"/>
      <c r="L91" s="158"/>
    </row>
    <row r="92" spans="1:12" ht="43.5" x14ac:dyDescent="0.35">
      <c r="A92" s="118" t="s">
        <v>961</v>
      </c>
      <c r="B92" s="7">
        <f>IF(  AND(ISNUMBER(C92),OR(ISNUMBER(D92),D92="PG")),IF(IF(Capa!$B$6="B",0,Capa!$B$6)&gt;=C92,1,0),"")</f>
        <v>0</v>
      </c>
      <c r="C92" s="6">
        <f>IF(ISBLANK(D92),"",IF(ISERR(SEARCH(D92&amp;"\","&lt;B&gt;\&lt;1&gt;\&lt;2&gt;\&lt;3&gt;\")),IF(AND(NOT(ISBLANK(C91)),C91&lt;=3),C91,""),
IF(SEARCH(D92&amp;"\","&lt;B&gt;\&lt;1&gt;\&lt;2&gt;\&lt;3&gt;\")=1,0,IF(SEARCH(D92&amp;"\","&lt;B&gt;\&lt;1&gt;\&lt;2&gt;\&lt;3&gt;\")=5,1,IF(SEARCH(D92&amp;"\","&lt;B&gt;\&lt;1&gt;\&lt;2&gt;\&lt;3&gt;\")=9,2,IF(SEARCH(D92&amp;"\","&lt;B&gt;\&lt;1&gt;\&lt;2&gt;\&lt;3&gt;\")=13,3,""))))))</f>
        <v>2</v>
      </c>
      <c r="D92" s="5">
        <v>289</v>
      </c>
      <c r="E92" s="164" t="s">
        <v>164</v>
      </c>
      <c r="F92" s="26"/>
      <c r="G92" s="160"/>
      <c r="H92" s="161"/>
      <c r="I92" s="32"/>
      <c r="J92" s="157"/>
      <c r="K92" s="162"/>
      <c r="L92" s="158"/>
    </row>
    <row r="93" spans="1:12" ht="58" x14ac:dyDescent="0.35">
      <c r="A93" s="118" t="s">
        <v>961</v>
      </c>
      <c r="B93" s="7">
        <f>IF(  AND(ISNUMBER(C93),OR(ISNUMBER(D93),D93="PG")),IF(IF(Capa!$B$6="B",0,Capa!$B$6)&gt;=C93,1,0),"")</f>
        <v>0</v>
      </c>
      <c r="C93" s="6">
        <f t="shared" si="1"/>
        <v>2</v>
      </c>
      <c r="D93" s="5">
        <v>290</v>
      </c>
      <c r="E93" s="164" t="s">
        <v>165</v>
      </c>
      <c r="F93" s="26"/>
      <c r="G93" s="160"/>
      <c r="H93" s="161"/>
      <c r="I93" s="32"/>
      <c r="J93" s="157"/>
      <c r="K93" s="162"/>
      <c r="L93" s="158"/>
    </row>
    <row r="94" spans="1:12" ht="72.5" x14ac:dyDescent="0.35">
      <c r="A94" s="118" t="s">
        <v>961</v>
      </c>
      <c r="B94" s="7">
        <f>IF(  AND(ISNUMBER(C94),OR(ISNUMBER(D94),D94="PG")),IF(IF(Capa!$B$6="B",0,Capa!$B$6)&gt;=C94,1,0),"")</f>
        <v>0</v>
      </c>
      <c r="C94" s="6">
        <f t="shared" si="1"/>
        <v>2</v>
      </c>
      <c r="D94" s="5">
        <v>291</v>
      </c>
      <c r="E94" s="164" t="s">
        <v>166</v>
      </c>
      <c r="F94" s="26"/>
      <c r="G94" s="160"/>
      <c r="H94" s="161"/>
      <c r="I94" s="32"/>
      <c r="J94" s="157"/>
      <c r="K94" s="162"/>
      <c r="L94" s="158"/>
    </row>
    <row r="95" spans="1:12" ht="7.25" customHeight="1" x14ac:dyDescent="0.35">
      <c r="A95" s="118" t="s">
        <v>961</v>
      </c>
      <c r="B95" s="7" t="str">
        <f>IF(  AND(ISNUMBER(C95),OR(ISNUMBER(D95),D95="PG")),IF(IF(Capa!$B$6="B",0,Capa!$B$6)&gt;=C95,1,0),"")</f>
        <v/>
      </c>
      <c r="C95" s="6">
        <f t="shared" si="1"/>
        <v>3</v>
      </c>
      <c r="D95" s="5" t="s">
        <v>11</v>
      </c>
      <c r="E95" s="164"/>
      <c r="F95" s="26"/>
      <c r="G95" s="160"/>
      <c r="H95" s="161"/>
      <c r="I95" s="32"/>
      <c r="J95" s="157"/>
      <c r="K95" s="162"/>
      <c r="L95" s="158"/>
    </row>
    <row r="96" spans="1:12" ht="87" x14ac:dyDescent="0.35">
      <c r="A96" s="118" t="s">
        <v>961</v>
      </c>
      <c r="B96" s="7">
        <f>IF(  AND(ISNUMBER(C96),OR(ISNUMBER(D96),D96="PG")),IF(IF(Capa!$B$6="B",0,Capa!$B$6)&gt;=C96,1,0),"")</f>
        <v>0</v>
      </c>
      <c r="C96" s="6">
        <f t="shared" si="1"/>
        <v>3</v>
      </c>
      <c r="D96" s="5">
        <v>292</v>
      </c>
      <c r="E96" s="164" t="s">
        <v>662</v>
      </c>
      <c r="F96" s="26"/>
      <c r="G96" s="160"/>
      <c r="H96" s="161"/>
      <c r="I96" s="32"/>
      <c r="J96" s="157"/>
      <c r="K96" s="162"/>
      <c r="L96" s="158"/>
    </row>
    <row r="97" spans="1:12" ht="29" x14ac:dyDescent="0.35">
      <c r="A97" s="118" t="s">
        <v>961</v>
      </c>
      <c r="B97" s="7">
        <f>IF(  AND(ISNUMBER(C97),OR(ISNUMBER(D97),D97="PG")),IF(IF(Capa!$B$6="B",0,Capa!$B$6)&gt;=C97,1,0),"")</f>
        <v>0</v>
      </c>
      <c r="C97" s="6">
        <f t="shared" si="1"/>
        <v>3</v>
      </c>
      <c r="D97" s="5">
        <v>293</v>
      </c>
      <c r="E97" s="164" t="s">
        <v>168</v>
      </c>
      <c r="F97" s="26"/>
      <c r="G97" s="160"/>
      <c r="H97" s="161"/>
      <c r="I97" s="32"/>
      <c r="J97" s="157"/>
      <c r="K97" s="162"/>
      <c r="L97" s="158"/>
    </row>
    <row r="98" spans="1:12" ht="15" customHeight="1" x14ac:dyDescent="0.35">
      <c r="B98" s="7" t="str">
        <f>IF(  AND(ISNUMBER(C98),OR(ISNUMBER(D98),D98="PG")),IF(IF(Capa!$B$6="B",0,Capa!$B$6)&gt;=C98,1,0),"")</f>
        <v/>
      </c>
      <c r="C98" s="10" t="str">
        <f>IF(ISBLANK(D98),"",IF(ISERR(SEARCH(D98&amp;"\","&lt;B&gt;\&lt;1&gt;\&lt;2&gt;\&lt;3&gt;\")),IF(AND(NOT(ISBLANK(C97)),C97&lt;=3),C97,""),
IF(SEARCH(D98&amp;"\","&lt;B&gt;\&lt;1&gt;\&lt;2&gt;\&lt;3&gt;\")=1,0,IF(SEARCH(D98&amp;"\","&lt;B&gt;\&lt;1&gt;\&lt;2&gt;\&lt;3&gt;\")=5,1,IF(SEARCH(D98&amp;"\","&lt;B&gt;\&lt;1&gt;\&lt;2&gt;\&lt;3&gt;\")=9,2,IF(SEARCH(D98&amp;"\","&lt;B&gt;\&lt;1&gt;\&lt;2&gt;\&lt;3&gt;\")=13,3,""))))))</f>
        <v/>
      </c>
      <c r="D98" s="2"/>
      <c r="E98" s="171"/>
      <c r="F98" s="27"/>
      <c r="G98" s="187"/>
      <c r="H98" s="157"/>
      <c r="I98" s="27"/>
      <c r="J98" s="157"/>
      <c r="K98" s="189"/>
      <c r="L98" s="158"/>
    </row>
    <row r="99" spans="1:12" x14ac:dyDescent="0.35">
      <c r="A99" s="118" t="s">
        <v>962</v>
      </c>
      <c r="B99" s="7" t="str">
        <f>IF(  AND(ISNUMBER(C99),OR(ISNUMBER(D99),D99="PG")),IF(IF(Capa!$B$6="B",0,Capa!$B$6)&gt;=C99,1,0),"")</f>
        <v/>
      </c>
      <c r="C99" s="11" t="str">
        <f t="shared" si="1"/>
        <v/>
      </c>
      <c r="D99" s="15"/>
      <c r="E99" s="182" t="s">
        <v>169</v>
      </c>
      <c r="F99" s="24"/>
      <c r="G99" s="132"/>
      <c r="H99" s="132"/>
      <c r="I99" s="24"/>
      <c r="J99" s="132"/>
      <c r="K99" s="183"/>
      <c r="L99" s="270">
        <f>IF(COUNTIFS($A$1:$A$230,"="&amp;$A99,$B$1:$B$230,"&gt;0",$D$1:$D$230,"&gt;0")&gt;0,
        (COUNTIFS($A$1:$A$230,"="&amp;$A99,$B$1:$B$230,"&gt;0",$D$1:$D$230,"&gt;0",F$1:F$230,"=S",I$1:I$230,"") +
         (COUNTIFS($A$1:$A$230,"="&amp;$A99,$B$1:$B$230,"&gt;0",$D$1:$D$230,"&gt;0",$F$1:$F$230,"=P",I$1:I$230,"")/2) +
         COUNTIFS($A$1:$A$230,"="&amp;$A99,$B$1:$B$230,"&gt;0",$D$1:$D$230,"&gt;0",I$1:I$230,"=S") +
         (COUNTIFS($A$1:$A$230,"="&amp;$A99,$B$1:$B$230,"&gt;0",$D$1:$D$230,"&gt;0",I$1:I$230,"=P")/2)
         )/COUNTIFS($A$1:$A$230,"="&amp;$A99,$B$1:$B$230,"&gt;0",$D$1:$D$230,"&gt;0"),"")</f>
        <v>0</v>
      </c>
    </row>
    <row r="100" spans="1:12" ht="6" customHeight="1" x14ac:dyDescent="0.35">
      <c r="A100" s="118" t="s">
        <v>962</v>
      </c>
      <c r="B100" s="7" t="str">
        <f>IF(  AND(ISNUMBER(C100),OR(ISNUMBER(D100),D100="PG")),IF(IF(Capa!$B$6="B",0,Capa!$B$6)&gt;=C100,1,0),"")</f>
        <v/>
      </c>
      <c r="C100" s="6">
        <f t="shared" si="1"/>
        <v>0</v>
      </c>
      <c r="D100" s="5" t="s">
        <v>4</v>
      </c>
      <c r="E100" s="171"/>
      <c r="F100" s="27"/>
      <c r="G100" s="187"/>
      <c r="H100" s="157"/>
      <c r="I100" s="27"/>
      <c r="J100" s="157"/>
      <c r="K100" s="189"/>
      <c r="L100" s="163"/>
    </row>
    <row r="101" spans="1:12" ht="52" x14ac:dyDescent="0.35">
      <c r="A101" s="118" t="s">
        <v>962</v>
      </c>
      <c r="B101" s="7">
        <f>IF(  AND(ISNUMBER(C101),OR(ISNUMBER(D101),D101="PG")),IF(IF(Capa!$B$6="B",0,Capa!$B$6)&gt;=C101,1,0),"")</f>
        <v>1</v>
      </c>
      <c r="C101" s="6">
        <f t="shared" si="1"/>
        <v>0</v>
      </c>
      <c r="D101" s="5" t="s">
        <v>295</v>
      </c>
      <c r="E101" s="159" t="s">
        <v>170</v>
      </c>
      <c r="F101" s="26"/>
      <c r="G101" s="160"/>
      <c r="H101" s="161"/>
      <c r="I101" s="32"/>
      <c r="J101" s="157"/>
      <c r="K101" s="162"/>
      <c r="L101" s="163"/>
    </row>
    <row r="102" spans="1:12" ht="29" x14ac:dyDescent="0.35">
      <c r="A102" s="118" t="s">
        <v>962</v>
      </c>
      <c r="B102" s="7">
        <f>IF(  AND(ISNUMBER(C102),OR(ISNUMBER(D102),D102="PG")),IF(IF(Capa!$B$6="B",0,Capa!$B$6)&gt;=C102,1,0),"")</f>
        <v>1</v>
      </c>
      <c r="C102" s="6">
        <f t="shared" si="1"/>
        <v>0</v>
      </c>
      <c r="D102" s="5">
        <v>294</v>
      </c>
      <c r="E102" s="164" t="s">
        <v>171</v>
      </c>
      <c r="F102" s="26"/>
      <c r="G102" s="160"/>
      <c r="H102" s="161"/>
      <c r="I102" s="32"/>
      <c r="J102" s="157"/>
      <c r="K102" s="162"/>
      <c r="L102" s="158"/>
    </row>
    <row r="103" spans="1:12" ht="58" x14ac:dyDescent="0.35">
      <c r="A103" s="118" t="s">
        <v>962</v>
      </c>
      <c r="B103" s="7">
        <f>IF(  AND(ISNUMBER(C103),OR(ISNUMBER(D103),D103="PG")),IF(IF(Capa!$B$6="B",0,Capa!$B$6)&gt;=C103,1,0),"")</f>
        <v>1</v>
      </c>
      <c r="C103" s="6">
        <f t="shared" si="1"/>
        <v>0</v>
      </c>
      <c r="D103" s="5">
        <v>295</v>
      </c>
      <c r="E103" s="164" t="s">
        <v>464</v>
      </c>
      <c r="F103" s="26"/>
      <c r="G103" s="160"/>
      <c r="H103" s="161"/>
      <c r="I103" s="32"/>
      <c r="J103" s="157"/>
      <c r="K103" s="162"/>
      <c r="L103" s="158"/>
    </row>
    <row r="104" spans="1:12" ht="72.5" x14ac:dyDescent="0.35">
      <c r="A104" s="118" t="s">
        <v>962</v>
      </c>
      <c r="B104" s="7">
        <f>IF(  AND(ISNUMBER(C104),OR(ISNUMBER(D104),D104="PG")),IF(IF(Capa!$B$6="B",0,Capa!$B$6)&gt;=C104,1,0),"")</f>
        <v>1</v>
      </c>
      <c r="C104" s="6">
        <f t="shared" si="1"/>
        <v>0</v>
      </c>
      <c r="D104" s="5">
        <v>296</v>
      </c>
      <c r="E104" s="164" t="s">
        <v>172</v>
      </c>
      <c r="F104" s="26"/>
      <c r="G104" s="160"/>
      <c r="H104" s="161"/>
      <c r="I104" s="32"/>
      <c r="J104" s="157"/>
      <c r="K104" s="162"/>
      <c r="L104" s="158"/>
    </row>
    <row r="105" spans="1:12" ht="6" customHeight="1" x14ac:dyDescent="0.35">
      <c r="A105" s="118" t="s">
        <v>962</v>
      </c>
      <c r="B105" s="7" t="str">
        <f>IF(  AND(ISNUMBER(C105),OR(ISNUMBER(D105),D105="PG")),IF(IF(Capa!$B$6="B",0,Capa!$B$6)&gt;=C105,1,0),"")</f>
        <v/>
      </c>
      <c r="C105" s="6">
        <f t="shared" si="1"/>
        <v>1</v>
      </c>
      <c r="D105" s="5" t="s">
        <v>6</v>
      </c>
      <c r="E105" s="164"/>
      <c r="F105" s="26"/>
      <c r="G105" s="160"/>
      <c r="H105" s="161"/>
      <c r="I105" s="32"/>
      <c r="J105" s="157"/>
      <c r="K105" s="162"/>
      <c r="L105" s="158"/>
    </row>
    <row r="106" spans="1:12" ht="43.5" x14ac:dyDescent="0.35">
      <c r="A106" s="118" t="s">
        <v>962</v>
      </c>
      <c r="B106" s="7">
        <f>IF(  AND(ISNUMBER(C106),OR(ISNUMBER(D106),D106="PG")),IF(IF(Capa!$B$6="B",0,Capa!$B$6)&gt;=C106,1,0),"")</f>
        <v>0</v>
      </c>
      <c r="C106" s="6">
        <f t="shared" si="1"/>
        <v>1</v>
      </c>
      <c r="D106" s="5">
        <v>297</v>
      </c>
      <c r="E106" s="164" t="s">
        <v>173</v>
      </c>
      <c r="F106" s="26"/>
      <c r="G106" s="160"/>
      <c r="H106" s="161"/>
      <c r="I106" s="32"/>
      <c r="J106" s="157"/>
      <c r="K106" s="162"/>
      <c r="L106" s="158"/>
    </row>
    <row r="107" spans="1:12" ht="29" x14ac:dyDescent="0.35">
      <c r="A107" s="118" t="s">
        <v>962</v>
      </c>
      <c r="B107" s="7">
        <f>IF(  AND(ISNUMBER(C107),OR(ISNUMBER(D107),D107="PG")),IF(IF(Capa!$B$6="B",0,Capa!$B$6)&gt;=C107,1,0),"")</f>
        <v>0</v>
      </c>
      <c r="C107" s="6">
        <f t="shared" si="1"/>
        <v>1</v>
      </c>
      <c r="D107" s="5">
        <v>298</v>
      </c>
      <c r="E107" s="164" t="s">
        <v>174</v>
      </c>
      <c r="F107" s="26"/>
      <c r="G107" s="160"/>
      <c r="H107" s="161"/>
      <c r="I107" s="32"/>
      <c r="J107" s="157"/>
      <c r="K107" s="162"/>
      <c r="L107" s="158"/>
    </row>
    <row r="108" spans="1:12" ht="58" x14ac:dyDescent="0.35">
      <c r="A108" s="118" t="s">
        <v>962</v>
      </c>
      <c r="B108" s="7">
        <f>IF(  AND(ISNUMBER(C108),OR(ISNUMBER(D108),D108="PG")),IF(IF(Capa!$B$6="B",0,Capa!$B$6)&gt;=C108,1,0),"")</f>
        <v>0</v>
      </c>
      <c r="C108" s="6">
        <f t="shared" si="1"/>
        <v>1</v>
      </c>
      <c r="D108" s="5">
        <v>299</v>
      </c>
      <c r="E108" s="164" t="s">
        <v>175</v>
      </c>
      <c r="F108" s="26"/>
      <c r="G108" s="160"/>
      <c r="H108" s="161"/>
      <c r="I108" s="32"/>
      <c r="J108" s="157"/>
      <c r="K108" s="162"/>
      <c r="L108" s="158"/>
    </row>
    <row r="109" spans="1:12" ht="6.65" customHeight="1" x14ac:dyDescent="0.35">
      <c r="A109" s="118" t="s">
        <v>962</v>
      </c>
      <c r="B109" s="7" t="str">
        <f>IF(  AND(ISNUMBER(C109),OR(ISNUMBER(D109),D109="PG")),IF(IF(Capa!$B$6="B",0,Capa!$B$6)&gt;=C109,1,0),"")</f>
        <v/>
      </c>
      <c r="C109" s="6">
        <f t="shared" si="1"/>
        <v>2</v>
      </c>
      <c r="D109" s="5" t="s">
        <v>9</v>
      </c>
      <c r="E109" s="164"/>
      <c r="F109" s="26"/>
      <c r="G109" s="160"/>
      <c r="H109" s="161"/>
      <c r="I109" s="32"/>
      <c r="J109" s="157"/>
      <c r="K109" s="162"/>
      <c r="L109" s="158"/>
    </row>
    <row r="110" spans="1:12" ht="29" x14ac:dyDescent="0.35">
      <c r="A110" s="118" t="s">
        <v>962</v>
      </c>
      <c r="B110" s="7">
        <f>IF(  AND(ISNUMBER(C110),OR(ISNUMBER(D110),D110="PG")),IF(IF(Capa!$B$6="B",0,Capa!$B$6)&gt;=C110,1,0),"")</f>
        <v>0</v>
      </c>
      <c r="C110" s="6">
        <f>IF(ISBLANK(D110),"",IF(ISERR(SEARCH(D110&amp;"\","&lt;B&gt;\&lt;1&gt;\&lt;2&gt;\&lt;3&gt;\")),IF(AND(NOT(ISBLANK(C109)),C109&lt;=3),C109,""),
IF(SEARCH(D110&amp;"\","&lt;B&gt;\&lt;1&gt;\&lt;2&gt;\&lt;3&gt;\")=1,0,IF(SEARCH(D110&amp;"\","&lt;B&gt;\&lt;1&gt;\&lt;2&gt;\&lt;3&gt;\")=5,1,IF(SEARCH(D110&amp;"\","&lt;B&gt;\&lt;1&gt;\&lt;2&gt;\&lt;3&gt;\")=9,2,IF(SEARCH(D110&amp;"\","&lt;B&gt;\&lt;1&gt;\&lt;2&gt;\&lt;3&gt;\")=13,3,""))))))</f>
        <v>2</v>
      </c>
      <c r="D110" s="5">
        <v>300</v>
      </c>
      <c r="E110" s="164" t="s">
        <v>465</v>
      </c>
      <c r="F110" s="26"/>
      <c r="G110" s="160"/>
      <c r="H110" s="161"/>
      <c r="I110" s="32"/>
      <c r="J110" s="157"/>
      <c r="K110" s="162"/>
      <c r="L110" s="158"/>
    </row>
    <row r="111" spans="1:12" ht="58" x14ac:dyDescent="0.35">
      <c r="A111" s="118" t="s">
        <v>962</v>
      </c>
      <c r="B111" s="7">
        <f>IF(  AND(ISNUMBER(C111),OR(ISNUMBER(D111),D111="PG")),IF(IF(Capa!$B$6="B",0,Capa!$B$6)&gt;=C111,1,0),"")</f>
        <v>0</v>
      </c>
      <c r="C111" s="6">
        <f>IF(ISBLANK(D111),"",IF(ISERR(SEARCH(D111&amp;"\","&lt;B&gt;\&lt;1&gt;\&lt;2&gt;\&lt;3&gt;\")),IF(AND(NOT(ISBLANK(C110)),C110&lt;=3),C110,""),
IF(SEARCH(D111&amp;"\","&lt;B&gt;\&lt;1&gt;\&lt;2&gt;\&lt;3&gt;\")=1,0,IF(SEARCH(D111&amp;"\","&lt;B&gt;\&lt;1&gt;\&lt;2&gt;\&lt;3&gt;\")=5,1,IF(SEARCH(D111&amp;"\","&lt;B&gt;\&lt;1&gt;\&lt;2&gt;\&lt;3&gt;\")=9,2,IF(SEARCH(D111&amp;"\","&lt;B&gt;\&lt;1&gt;\&lt;2&gt;\&lt;3&gt;\")=13,3,""))))))</f>
        <v>2</v>
      </c>
      <c r="D111" s="5">
        <v>301</v>
      </c>
      <c r="E111" s="164" t="s">
        <v>176</v>
      </c>
      <c r="F111" s="26"/>
      <c r="G111" s="160"/>
      <c r="H111" s="161"/>
      <c r="I111" s="32"/>
      <c r="J111" s="157"/>
      <c r="K111" s="162"/>
      <c r="L111" s="158"/>
    </row>
    <row r="112" spans="1:12" ht="7.25" customHeight="1" x14ac:dyDescent="0.35">
      <c r="A112" s="118" t="s">
        <v>962</v>
      </c>
      <c r="B112" s="7" t="str">
        <f>IF(  AND(ISNUMBER(C112),OR(ISNUMBER(D112),D112="PG")),IF(IF(Capa!$B$6="B",0,Capa!$B$6)&gt;=C112,1,0),"")</f>
        <v/>
      </c>
      <c r="C112" s="6">
        <f t="shared" si="1"/>
        <v>3</v>
      </c>
      <c r="D112" s="5" t="s">
        <v>11</v>
      </c>
      <c r="E112" s="164"/>
      <c r="F112" s="26"/>
      <c r="G112" s="160"/>
      <c r="H112" s="161"/>
      <c r="I112" s="32"/>
      <c r="J112" s="157"/>
      <c r="K112" s="162"/>
      <c r="L112" s="158"/>
    </row>
    <row r="113" spans="1:12" ht="29" x14ac:dyDescent="0.35">
      <c r="A113" s="118" t="s">
        <v>962</v>
      </c>
      <c r="B113" s="7">
        <f>IF(  AND(ISNUMBER(C113),OR(ISNUMBER(D113),D113="PG")),IF(IF(Capa!$B$6="B",0,Capa!$B$6)&gt;=C113,1,0),"")</f>
        <v>0</v>
      </c>
      <c r="C113" s="16">
        <f>IF(ISBLANK(D113),"",IF(ISERR(SEARCH(D113&amp;"\","&lt;B&gt;\&lt;1&gt;\&lt;2&gt;\&lt;3&gt;\")),IF(AND(NOT(ISBLANK(C112)),C112&lt;=3),C112,""),
IF(SEARCH(D113&amp;"\","&lt;B&gt;\&lt;1&gt;\&lt;2&gt;\&lt;3&gt;\")=1,0,IF(SEARCH(D113&amp;"\","&lt;B&gt;\&lt;1&gt;\&lt;2&gt;\&lt;3&gt;\")=5,1,IF(SEARCH(D113&amp;"\","&lt;B&gt;\&lt;1&gt;\&lt;2&gt;\&lt;3&gt;\")=9,2,IF(SEARCH(D113&amp;"\","&lt;B&gt;\&lt;1&gt;\&lt;2&gt;\&lt;3&gt;\")=13,3,""))))))</f>
        <v>3</v>
      </c>
      <c r="D113" s="17">
        <v>302</v>
      </c>
      <c r="E113" s="166" t="s">
        <v>663</v>
      </c>
      <c r="F113" s="26"/>
      <c r="G113" s="160"/>
      <c r="H113" s="161"/>
      <c r="I113" s="32"/>
      <c r="J113" s="157"/>
      <c r="K113" s="139"/>
      <c r="L113" s="158"/>
    </row>
    <row r="114" spans="1:12" x14ac:dyDescent="0.35">
      <c r="B114" s="7" t="str">
        <f>IF(  AND(ISNUMBER(C114),OR(ISNUMBER(D114),D114="PG")),IF(IF(Capa!$B$6="B",0,Capa!$B$6)&gt;=C114,1,0),"")</f>
        <v/>
      </c>
      <c r="C114" s="10" t="str">
        <f t="shared" si="1"/>
        <v/>
      </c>
      <c r="D114" s="2"/>
      <c r="E114" s="171"/>
      <c r="F114" s="27"/>
      <c r="G114" s="187"/>
      <c r="H114" s="187"/>
      <c r="I114" s="27"/>
      <c r="J114" s="187"/>
      <c r="K114" s="189"/>
      <c r="L114" s="226"/>
    </row>
    <row r="115" spans="1:12" s="125" customFormat="1" x14ac:dyDescent="0.35">
      <c r="A115" s="191"/>
      <c r="B115" s="191"/>
      <c r="C115" s="61"/>
      <c r="D115" s="192"/>
      <c r="E115" s="193"/>
      <c r="F115" s="62"/>
      <c r="G115" s="194"/>
      <c r="H115" s="194"/>
      <c r="I115" s="62"/>
      <c r="J115" s="194"/>
      <c r="K115" s="195"/>
      <c r="L115" s="194"/>
    </row>
    <row r="116" spans="1:12" s="125" customFormat="1" x14ac:dyDescent="0.35">
      <c r="A116" s="191"/>
      <c r="B116" s="191"/>
      <c r="C116" s="61"/>
      <c r="D116" s="192"/>
      <c r="E116" s="193"/>
      <c r="F116" s="62"/>
      <c r="G116" s="194"/>
      <c r="H116" s="194"/>
      <c r="I116" s="62"/>
      <c r="J116" s="194"/>
      <c r="K116" s="195"/>
      <c r="L116" s="194"/>
    </row>
    <row r="117" spans="1:12" s="125" customFormat="1" x14ac:dyDescent="0.35">
      <c r="A117" s="191"/>
      <c r="B117" s="191"/>
      <c r="C117" s="61"/>
      <c r="D117" s="192"/>
      <c r="E117" s="193"/>
      <c r="F117" s="62"/>
      <c r="G117" s="194"/>
      <c r="H117" s="194"/>
      <c r="I117" s="62"/>
      <c r="J117" s="194"/>
      <c r="K117" s="195"/>
      <c r="L117" s="194"/>
    </row>
    <row r="118" spans="1:12" s="125" customFormat="1" x14ac:dyDescent="0.35">
      <c r="A118" s="191"/>
      <c r="B118" s="191"/>
      <c r="C118" s="61"/>
      <c r="D118" s="192"/>
      <c r="E118" s="193"/>
      <c r="F118" s="62"/>
      <c r="G118" s="194"/>
      <c r="H118" s="194"/>
      <c r="I118" s="62"/>
      <c r="J118" s="194"/>
      <c r="K118" s="195"/>
      <c r="L118" s="194"/>
    </row>
    <row r="119" spans="1:12" s="125" customFormat="1" x14ac:dyDescent="0.35">
      <c r="A119" s="191"/>
      <c r="B119" s="191"/>
      <c r="C119" s="61"/>
      <c r="D119" s="192"/>
      <c r="E119" s="193"/>
      <c r="F119" s="62"/>
      <c r="G119" s="194"/>
      <c r="H119" s="194"/>
      <c r="I119" s="62"/>
      <c r="J119" s="194"/>
      <c r="K119" s="195"/>
      <c r="L119" s="194"/>
    </row>
    <row r="120" spans="1:12" s="125" customFormat="1" x14ac:dyDescent="0.35">
      <c r="A120" s="191"/>
      <c r="B120" s="191"/>
      <c r="C120" s="61"/>
      <c r="D120" s="192"/>
      <c r="E120" s="193"/>
      <c r="F120" s="62"/>
      <c r="G120" s="194"/>
      <c r="H120" s="194"/>
      <c r="I120" s="62"/>
      <c r="J120" s="194"/>
      <c r="K120" s="195"/>
      <c r="L120" s="194"/>
    </row>
    <row r="121" spans="1:12" s="125" customFormat="1" x14ac:dyDescent="0.35">
      <c r="A121" s="191"/>
      <c r="B121" s="191"/>
      <c r="C121" s="61"/>
      <c r="D121" s="192"/>
      <c r="E121" s="193"/>
      <c r="F121" s="62"/>
      <c r="G121" s="194"/>
      <c r="H121" s="194"/>
      <c r="I121" s="62"/>
      <c r="J121" s="194"/>
      <c r="K121" s="195"/>
      <c r="L121" s="194"/>
    </row>
    <row r="122" spans="1:12" s="125" customFormat="1" x14ac:dyDescent="0.35">
      <c r="A122" s="191"/>
      <c r="B122" s="191"/>
      <c r="C122" s="61"/>
      <c r="D122" s="192"/>
      <c r="E122" s="193"/>
      <c r="F122" s="62"/>
      <c r="G122" s="194"/>
      <c r="H122" s="194"/>
      <c r="I122" s="62"/>
      <c r="J122" s="194"/>
      <c r="K122" s="195"/>
      <c r="L122" s="194"/>
    </row>
    <row r="123" spans="1:12" s="125" customFormat="1" x14ac:dyDescent="0.35">
      <c r="A123" s="191"/>
      <c r="B123" s="191"/>
      <c r="C123" s="61"/>
      <c r="D123" s="192"/>
      <c r="E123" s="193"/>
      <c r="F123" s="62"/>
      <c r="G123" s="194"/>
      <c r="H123" s="194"/>
      <c r="I123" s="62"/>
      <c r="J123" s="194"/>
      <c r="K123" s="195"/>
      <c r="L123" s="194"/>
    </row>
    <row r="124" spans="1:12" s="125" customFormat="1" x14ac:dyDescent="0.35">
      <c r="A124" s="191"/>
      <c r="B124" s="191"/>
      <c r="C124" s="61"/>
      <c r="D124" s="192"/>
      <c r="E124" s="193"/>
      <c r="F124" s="62"/>
      <c r="G124" s="194"/>
      <c r="H124" s="194"/>
      <c r="I124" s="62"/>
      <c r="J124" s="194"/>
      <c r="K124" s="195"/>
      <c r="L124" s="194"/>
    </row>
    <row r="125" spans="1:12" s="125" customFormat="1" x14ac:dyDescent="0.35">
      <c r="A125" s="191"/>
      <c r="B125" s="191"/>
      <c r="C125" s="61"/>
      <c r="D125" s="192"/>
      <c r="E125" s="193"/>
      <c r="F125" s="62"/>
      <c r="G125" s="194"/>
      <c r="H125" s="194"/>
      <c r="I125" s="62"/>
      <c r="J125" s="194"/>
      <c r="K125" s="195"/>
      <c r="L125" s="194"/>
    </row>
    <row r="126" spans="1:12" s="125" customFormat="1" x14ac:dyDescent="0.35">
      <c r="A126" s="191"/>
      <c r="B126" s="191"/>
      <c r="C126" s="61"/>
      <c r="D126" s="192"/>
      <c r="E126" s="193"/>
      <c r="F126" s="62"/>
      <c r="G126" s="194"/>
      <c r="H126" s="194"/>
      <c r="I126" s="62"/>
      <c r="J126" s="194"/>
      <c r="K126" s="195"/>
      <c r="L126" s="194"/>
    </row>
    <row r="127" spans="1:12" s="125" customFormat="1" x14ac:dyDescent="0.35">
      <c r="A127" s="191"/>
      <c r="B127" s="191"/>
      <c r="C127" s="61"/>
      <c r="D127" s="192"/>
      <c r="E127" s="193"/>
      <c r="F127" s="62"/>
      <c r="G127" s="194"/>
      <c r="H127" s="194"/>
      <c r="I127" s="62"/>
      <c r="J127" s="194"/>
      <c r="K127" s="195"/>
      <c r="L127" s="194"/>
    </row>
    <row r="128" spans="1:12" s="125" customFormat="1" x14ac:dyDescent="0.35">
      <c r="A128" s="191"/>
      <c r="B128" s="191"/>
      <c r="C128" s="61"/>
      <c r="D128" s="192"/>
      <c r="E128" s="193"/>
      <c r="F128" s="62"/>
      <c r="G128" s="194"/>
      <c r="H128" s="194"/>
      <c r="I128" s="62"/>
      <c r="J128" s="194"/>
      <c r="K128" s="195"/>
      <c r="L128" s="194"/>
    </row>
    <row r="129" spans="1:12" s="125" customFormat="1" x14ac:dyDescent="0.35">
      <c r="A129" s="191"/>
      <c r="B129" s="191"/>
      <c r="C129" s="61"/>
      <c r="D129" s="192"/>
      <c r="E129" s="193"/>
      <c r="F129" s="62"/>
      <c r="G129" s="194"/>
      <c r="H129" s="194"/>
      <c r="I129" s="62"/>
      <c r="J129" s="194"/>
      <c r="K129" s="195"/>
      <c r="L129" s="194"/>
    </row>
    <row r="130" spans="1:12" s="125" customFormat="1" x14ac:dyDescent="0.35">
      <c r="A130" s="191"/>
      <c r="B130" s="191"/>
      <c r="C130" s="61"/>
      <c r="D130" s="192"/>
      <c r="E130" s="193"/>
      <c r="F130" s="62"/>
      <c r="G130" s="194"/>
      <c r="H130" s="194"/>
      <c r="I130" s="62"/>
      <c r="J130" s="194"/>
      <c r="K130" s="195"/>
      <c r="L130" s="194"/>
    </row>
    <row r="131" spans="1:12" s="125" customFormat="1" x14ac:dyDescent="0.35">
      <c r="A131" s="191"/>
      <c r="B131" s="191"/>
      <c r="C131" s="61"/>
      <c r="D131" s="192"/>
      <c r="E131" s="193"/>
      <c r="F131" s="62"/>
      <c r="G131" s="194"/>
      <c r="H131" s="194"/>
      <c r="I131" s="62"/>
      <c r="J131" s="194"/>
      <c r="K131" s="195"/>
      <c r="L131" s="194"/>
    </row>
    <row r="132" spans="1:12" s="125" customFormat="1" x14ac:dyDescent="0.35">
      <c r="A132" s="191"/>
      <c r="B132" s="191"/>
      <c r="C132" s="61"/>
      <c r="D132" s="192"/>
      <c r="E132" s="193"/>
      <c r="F132" s="62"/>
      <c r="G132" s="194"/>
      <c r="H132" s="194"/>
      <c r="I132" s="62"/>
      <c r="J132" s="194"/>
      <c r="K132" s="195"/>
      <c r="L132" s="194"/>
    </row>
    <row r="133" spans="1:12" s="125" customFormat="1" x14ac:dyDescent="0.35">
      <c r="A133" s="191"/>
      <c r="B133" s="191"/>
      <c r="C133" s="61"/>
      <c r="D133" s="192"/>
      <c r="E133" s="193"/>
      <c r="F133" s="62"/>
      <c r="G133" s="194"/>
      <c r="H133" s="194"/>
      <c r="I133" s="62"/>
      <c r="J133" s="194"/>
      <c r="K133" s="195"/>
      <c r="L133" s="194"/>
    </row>
    <row r="134" spans="1:12" s="125" customFormat="1" x14ac:dyDescent="0.35">
      <c r="A134" s="191"/>
      <c r="B134" s="191"/>
      <c r="C134" s="61"/>
      <c r="D134" s="192"/>
      <c r="E134" s="193"/>
      <c r="F134" s="62"/>
      <c r="G134" s="194"/>
      <c r="H134" s="194"/>
      <c r="I134" s="62"/>
      <c r="J134" s="194"/>
      <c r="K134" s="195"/>
      <c r="L134" s="194"/>
    </row>
    <row r="135" spans="1:12" s="125" customFormat="1" x14ac:dyDescent="0.35">
      <c r="A135" s="191"/>
      <c r="B135" s="191"/>
      <c r="C135" s="61"/>
      <c r="D135" s="192"/>
      <c r="E135" s="193"/>
      <c r="F135" s="62"/>
      <c r="G135" s="194"/>
      <c r="H135" s="194"/>
      <c r="I135" s="62"/>
      <c r="J135" s="194"/>
      <c r="K135" s="195"/>
      <c r="L135" s="194"/>
    </row>
    <row r="136" spans="1:12" s="125" customFormat="1" x14ac:dyDescent="0.35">
      <c r="A136" s="191"/>
      <c r="B136" s="191"/>
      <c r="C136" s="61"/>
      <c r="D136" s="192"/>
      <c r="E136" s="193"/>
      <c r="F136" s="62"/>
      <c r="G136" s="194"/>
      <c r="H136" s="194"/>
      <c r="I136" s="62"/>
      <c r="J136" s="194"/>
      <c r="K136" s="195"/>
      <c r="L136" s="194"/>
    </row>
    <row r="137" spans="1:12" s="125" customFormat="1" x14ac:dyDescent="0.35">
      <c r="A137" s="191"/>
      <c r="B137" s="191"/>
      <c r="C137" s="61"/>
      <c r="D137" s="192"/>
      <c r="E137" s="193"/>
      <c r="F137" s="62"/>
      <c r="G137" s="194"/>
      <c r="H137" s="194"/>
      <c r="I137" s="62"/>
      <c r="J137" s="194"/>
      <c r="K137" s="195"/>
      <c r="L137" s="194"/>
    </row>
    <row r="138" spans="1:12" s="125" customFormat="1" x14ac:dyDescent="0.35">
      <c r="A138" s="191"/>
      <c r="B138" s="191"/>
      <c r="C138" s="61"/>
      <c r="D138" s="192"/>
      <c r="E138" s="193"/>
      <c r="F138" s="62"/>
      <c r="G138" s="194"/>
      <c r="H138" s="194"/>
      <c r="I138" s="62"/>
      <c r="J138" s="194"/>
      <c r="K138" s="195"/>
      <c r="L138" s="194"/>
    </row>
    <row r="139" spans="1:12" s="125" customFormat="1" x14ac:dyDescent="0.35">
      <c r="A139" s="191"/>
      <c r="B139" s="191"/>
      <c r="C139" s="61"/>
      <c r="D139" s="192"/>
      <c r="E139" s="193"/>
      <c r="F139" s="62"/>
      <c r="G139" s="194"/>
      <c r="H139" s="194"/>
      <c r="I139" s="62"/>
      <c r="J139" s="194"/>
      <c r="K139" s="195"/>
      <c r="L139" s="194"/>
    </row>
    <row r="140" spans="1:12" s="125" customFormat="1" x14ac:dyDescent="0.35">
      <c r="A140" s="191"/>
      <c r="B140" s="191"/>
      <c r="C140" s="61"/>
      <c r="D140" s="192"/>
      <c r="E140" s="193"/>
      <c r="F140" s="62"/>
      <c r="G140" s="194"/>
      <c r="H140" s="194"/>
      <c r="I140" s="62"/>
      <c r="J140" s="194"/>
      <c r="K140" s="195"/>
      <c r="L140" s="194"/>
    </row>
    <row r="141" spans="1:12" s="125" customFormat="1" x14ac:dyDescent="0.35">
      <c r="A141" s="191"/>
      <c r="B141" s="191"/>
      <c r="C141" s="61"/>
      <c r="D141" s="192"/>
      <c r="E141" s="193"/>
      <c r="F141" s="62"/>
      <c r="G141" s="194"/>
      <c r="H141" s="194"/>
      <c r="I141" s="62"/>
      <c r="J141" s="194"/>
      <c r="K141" s="195"/>
      <c r="L141" s="194"/>
    </row>
    <row r="142" spans="1:12" s="125" customFormat="1" x14ac:dyDescent="0.35">
      <c r="A142" s="191"/>
      <c r="B142" s="191"/>
      <c r="C142" s="61"/>
      <c r="D142" s="192"/>
      <c r="E142" s="193"/>
      <c r="F142" s="62"/>
      <c r="G142" s="194"/>
      <c r="H142" s="194"/>
      <c r="I142" s="62"/>
      <c r="J142" s="194"/>
      <c r="K142" s="195"/>
      <c r="L142" s="194"/>
    </row>
    <row r="143" spans="1:12" s="125" customFormat="1" x14ac:dyDescent="0.35">
      <c r="A143" s="191"/>
      <c r="B143" s="191"/>
      <c r="C143" s="61"/>
      <c r="D143" s="192"/>
      <c r="E143" s="193"/>
      <c r="F143" s="62"/>
      <c r="G143" s="194"/>
      <c r="H143" s="194"/>
      <c r="I143" s="62"/>
      <c r="J143" s="194"/>
      <c r="K143" s="195"/>
      <c r="L143" s="194"/>
    </row>
    <row r="144" spans="1:12" s="125" customFormat="1" x14ac:dyDescent="0.35">
      <c r="A144" s="191"/>
      <c r="B144" s="191"/>
      <c r="C144" s="61"/>
      <c r="D144" s="192"/>
      <c r="E144" s="193"/>
      <c r="F144" s="62"/>
      <c r="G144" s="194"/>
      <c r="H144" s="194"/>
      <c r="I144" s="62"/>
      <c r="J144" s="194"/>
      <c r="K144" s="195"/>
      <c r="L144" s="194"/>
    </row>
    <row r="145" spans="1:12" s="125" customFormat="1" x14ac:dyDescent="0.35">
      <c r="A145" s="191"/>
      <c r="B145" s="191"/>
      <c r="C145" s="61"/>
      <c r="D145" s="192"/>
      <c r="E145" s="193"/>
      <c r="F145" s="62"/>
      <c r="G145" s="194"/>
      <c r="H145" s="194"/>
      <c r="I145" s="62"/>
      <c r="J145" s="194"/>
      <c r="K145" s="195"/>
      <c r="L145" s="194"/>
    </row>
    <row r="146" spans="1:12" s="125" customFormat="1" x14ac:dyDescent="0.35">
      <c r="A146" s="191"/>
      <c r="B146" s="191"/>
      <c r="C146" s="61"/>
      <c r="D146" s="192"/>
      <c r="E146" s="193"/>
      <c r="F146" s="62"/>
      <c r="G146" s="194"/>
      <c r="H146" s="194"/>
      <c r="I146" s="62"/>
      <c r="J146" s="194"/>
      <c r="K146" s="195"/>
      <c r="L146" s="194"/>
    </row>
    <row r="147" spans="1:12" s="125" customFormat="1" x14ac:dyDescent="0.35">
      <c r="A147" s="191"/>
      <c r="B147" s="191"/>
      <c r="C147" s="61"/>
      <c r="D147" s="192"/>
      <c r="E147" s="193"/>
      <c r="F147" s="62"/>
      <c r="G147" s="194"/>
      <c r="H147" s="194"/>
      <c r="I147" s="62"/>
      <c r="J147" s="194"/>
      <c r="K147" s="195"/>
      <c r="L147" s="194"/>
    </row>
    <row r="148" spans="1:12" s="125" customFormat="1" x14ac:dyDescent="0.35">
      <c r="A148" s="191"/>
      <c r="B148" s="191"/>
      <c r="C148" s="61"/>
      <c r="D148" s="192"/>
      <c r="E148" s="193"/>
      <c r="F148" s="62"/>
      <c r="G148" s="194"/>
      <c r="H148" s="194"/>
      <c r="I148" s="62"/>
      <c r="J148" s="194"/>
      <c r="K148" s="195"/>
      <c r="L148" s="194"/>
    </row>
    <row r="149" spans="1:12" s="125" customFormat="1" x14ac:dyDescent="0.35">
      <c r="A149" s="191"/>
      <c r="B149" s="191"/>
      <c r="C149" s="61"/>
      <c r="D149" s="192"/>
      <c r="E149" s="193"/>
      <c r="F149" s="62"/>
      <c r="G149" s="194"/>
      <c r="H149" s="194"/>
      <c r="I149" s="62"/>
      <c r="J149" s="194"/>
      <c r="K149" s="195"/>
      <c r="L149" s="194"/>
    </row>
    <row r="150" spans="1:12" s="125" customFormat="1" x14ac:dyDescent="0.35">
      <c r="A150" s="191"/>
      <c r="B150" s="191"/>
      <c r="C150" s="61"/>
      <c r="D150" s="192"/>
      <c r="E150" s="193"/>
      <c r="F150" s="62"/>
      <c r="G150" s="194"/>
      <c r="H150" s="194"/>
      <c r="I150" s="62"/>
      <c r="J150" s="194"/>
      <c r="K150" s="195"/>
      <c r="L150" s="194"/>
    </row>
    <row r="151" spans="1:12" s="125" customFormat="1" x14ac:dyDescent="0.35">
      <c r="A151" s="191"/>
      <c r="B151" s="191"/>
      <c r="C151" s="61"/>
      <c r="D151" s="192"/>
      <c r="E151" s="193"/>
      <c r="F151" s="62"/>
      <c r="G151" s="194"/>
      <c r="H151" s="194"/>
      <c r="I151" s="62"/>
      <c r="J151" s="194"/>
      <c r="K151" s="195"/>
      <c r="L151" s="194"/>
    </row>
    <row r="152" spans="1:12" s="125" customFormat="1" x14ac:dyDescent="0.35">
      <c r="A152" s="191"/>
      <c r="B152" s="191"/>
      <c r="C152" s="61"/>
      <c r="D152" s="192"/>
      <c r="E152" s="193"/>
      <c r="F152" s="62"/>
      <c r="G152" s="194"/>
      <c r="H152" s="194"/>
      <c r="I152" s="62"/>
      <c r="J152" s="194"/>
      <c r="K152" s="195"/>
      <c r="L152" s="194"/>
    </row>
    <row r="153" spans="1:12" s="125" customFormat="1" x14ac:dyDescent="0.35">
      <c r="A153" s="191"/>
      <c r="B153" s="191"/>
      <c r="C153" s="61"/>
      <c r="D153" s="192"/>
      <c r="E153" s="193"/>
      <c r="F153" s="62"/>
      <c r="G153" s="194"/>
      <c r="H153" s="194"/>
      <c r="I153" s="62"/>
      <c r="J153" s="194"/>
      <c r="K153" s="195"/>
      <c r="L153" s="194"/>
    </row>
    <row r="154" spans="1:12" s="125" customFormat="1" x14ac:dyDescent="0.35">
      <c r="A154" s="191"/>
      <c r="B154" s="191"/>
      <c r="C154" s="61"/>
      <c r="D154" s="192"/>
      <c r="E154" s="193"/>
      <c r="F154" s="62"/>
      <c r="G154" s="194"/>
      <c r="H154" s="194"/>
      <c r="I154" s="62"/>
      <c r="J154" s="194"/>
      <c r="K154" s="195"/>
      <c r="L154" s="194"/>
    </row>
    <row r="155" spans="1:12" s="125" customFormat="1" x14ac:dyDescent="0.35">
      <c r="A155" s="191"/>
      <c r="B155" s="191"/>
      <c r="C155" s="61"/>
      <c r="D155" s="192"/>
      <c r="E155" s="193"/>
      <c r="F155" s="62"/>
      <c r="G155" s="194"/>
      <c r="H155" s="194"/>
      <c r="I155" s="62"/>
      <c r="J155" s="194"/>
      <c r="K155" s="195"/>
      <c r="L155" s="194"/>
    </row>
    <row r="156" spans="1:12" s="125" customFormat="1" x14ac:dyDescent="0.35">
      <c r="A156" s="191"/>
      <c r="B156" s="191"/>
      <c r="C156" s="61"/>
      <c r="D156" s="192"/>
      <c r="E156" s="193"/>
      <c r="F156" s="62"/>
      <c r="G156" s="194"/>
      <c r="H156" s="194"/>
      <c r="I156" s="62"/>
      <c r="J156" s="194"/>
      <c r="K156" s="195"/>
      <c r="L156" s="194"/>
    </row>
    <row r="157" spans="1:12" s="125" customFormat="1" x14ac:dyDescent="0.35">
      <c r="A157" s="191"/>
      <c r="B157" s="191"/>
      <c r="C157" s="61"/>
      <c r="D157" s="192"/>
      <c r="E157" s="193"/>
      <c r="F157" s="62"/>
      <c r="G157" s="194"/>
      <c r="H157" s="194"/>
      <c r="I157" s="62"/>
      <c r="J157" s="194"/>
      <c r="K157" s="195"/>
      <c r="L157" s="194"/>
    </row>
    <row r="158" spans="1:12" s="125" customFormat="1" x14ac:dyDescent="0.35">
      <c r="A158" s="191"/>
      <c r="B158" s="191"/>
      <c r="C158" s="61"/>
      <c r="D158" s="192"/>
      <c r="E158" s="193"/>
      <c r="F158" s="62"/>
      <c r="G158" s="194"/>
      <c r="H158" s="194"/>
      <c r="I158" s="62"/>
      <c r="J158" s="194"/>
      <c r="K158" s="195"/>
      <c r="L158" s="194"/>
    </row>
    <row r="159" spans="1:12" s="125" customFormat="1" x14ac:dyDescent="0.35">
      <c r="A159" s="191"/>
      <c r="B159" s="191"/>
      <c r="C159" s="61"/>
      <c r="D159" s="192"/>
      <c r="E159" s="193"/>
      <c r="F159" s="62"/>
      <c r="G159" s="194"/>
      <c r="H159" s="194"/>
      <c r="I159" s="62"/>
      <c r="J159" s="194"/>
      <c r="K159" s="195"/>
      <c r="L159" s="194"/>
    </row>
    <row r="160" spans="1:12" s="125" customFormat="1" x14ac:dyDescent="0.35">
      <c r="A160" s="191"/>
      <c r="B160" s="191"/>
      <c r="C160" s="61"/>
      <c r="D160" s="192"/>
      <c r="E160" s="193"/>
      <c r="F160" s="62"/>
      <c r="G160" s="194"/>
      <c r="H160" s="194"/>
      <c r="I160" s="62"/>
      <c r="J160" s="194"/>
      <c r="K160" s="195"/>
      <c r="L160" s="194"/>
    </row>
    <row r="161" spans="1:12" s="125" customFormat="1" x14ac:dyDescent="0.35">
      <c r="A161" s="191"/>
      <c r="B161" s="191"/>
      <c r="C161" s="61"/>
      <c r="D161" s="192"/>
      <c r="E161" s="193"/>
      <c r="F161" s="62"/>
      <c r="G161" s="194"/>
      <c r="H161" s="194"/>
      <c r="I161" s="62"/>
      <c r="J161" s="194"/>
      <c r="K161" s="195"/>
      <c r="L161" s="194"/>
    </row>
    <row r="162" spans="1:12" s="125" customFormat="1" x14ac:dyDescent="0.35">
      <c r="A162" s="191"/>
      <c r="B162" s="191"/>
      <c r="C162" s="61"/>
      <c r="D162" s="192"/>
      <c r="E162" s="193"/>
      <c r="F162" s="62"/>
      <c r="G162" s="194"/>
      <c r="H162" s="194"/>
      <c r="I162" s="62"/>
      <c r="J162" s="194"/>
      <c r="K162" s="195"/>
      <c r="L162" s="194"/>
    </row>
    <row r="163" spans="1:12" s="125" customFormat="1" x14ac:dyDescent="0.35">
      <c r="A163" s="191"/>
      <c r="B163" s="191"/>
      <c r="C163" s="61"/>
      <c r="D163" s="192"/>
      <c r="E163" s="193"/>
      <c r="F163" s="62"/>
      <c r="G163" s="194"/>
      <c r="H163" s="194"/>
      <c r="I163" s="62"/>
      <c r="J163" s="194"/>
      <c r="K163" s="195"/>
      <c r="L163" s="194"/>
    </row>
    <row r="164" spans="1:12" s="125" customFormat="1" x14ac:dyDescent="0.35">
      <c r="A164" s="191"/>
      <c r="B164" s="191"/>
      <c r="C164" s="61"/>
      <c r="D164" s="192"/>
      <c r="E164" s="193"/>
      <c r="F164" s="62"/>
      <c r="G164" s="194"/>
      <c r="H164" s="194"/>
      <c r="I164" s="62"/>
      <c r="J164" s="194"/>
      <c r="K164" s="195"/>
      <c r="L164" s="194"/>
    </row>
    <row r="165" spans="1:12" s="125" customFormat="1" x14ac:dyDescent="0.35">
      <c r="A165" s="191"/>
      <c r="B165" s="191"/>
      <c r="C165" s="61"/>
      <c r="D165" s="192"/>
      <c r="E165" s="193"/>
      <c r="F165" s="62"/>
      <c r="G165" s="194"/>
      <c r="H165" s="194"/>
      <c r="I165" s="62"/>
      <c r="J165" s="194"/>
      <c r="K165" s="195"/>
      <c r="L165" s="194"/>
    </row>
    <row r="166" spans="1:12" s="125" customFormat="1" x14ac:dyDescent="0.35">
      <c r="A166" s="191"/>
      <c r="B166" s="191"/>
      <c r="C166" s="61"/>
      <c r="D166" s="192"/>
      <c r="E166" s="193"/>
      <c r="F166" s="62"/>
      <c r="G166" s="194"/>
      <c r="H166" s="194"/>
      <c r="I166" s="62"/>
      <c r="J166" s="194"/>
      <c r="K166" s="195"/>
      <c r="L166" s="194"/>
    </row>
    <row r="167" spans="1:12" s="125" customFormat="1" x14ac:dyDescent="0.35">
      <c r="A167" s="191"/>
      <c r="B167" s="191"/>
      <c r="C167" s="61"/>
      <c r="D167" s="192"/>
      <c r="E167" s="193"/>
      <c r="F167" s="62"/>
      <c r="G167" s="194"/>
      <c r="H167" s="194"/>
      <c r="I167" s="62"/>
      <c r="J167" s="194"/>
      <c r="K167" s="195"/>
      <c r="L167" s="194"/>
    </row>
    <row r="168" spans="1:12" s="125" customFormat="1" x14ac:dyDescent="0.35">
      <c r="A168" s="191"/>
      <c r="B168" s="191"/>
      <c r="C168" s="61"/>
      <c r="D168" s="192"/>
      <c r="E168" s="193"/>
      <c r="F168" s="62"/>
      <c r="G168" s="194"/>
      <c r="H168" s="194"/>
      <c r="I168" s="62"/>
      <c r="J168" s="194"/>
      <c r="K168" s="195"/>
      <c r="L168" s="194"/>
    </row>
    <row r="169" spans="1:12" s="125" customFormat="1" x14ac:dyDescent="0.35">
      <c r="A169" s="191"/>
      <c r="B169" s="191"/>
      <c r="C169" s="61"/>
      <c r="D169" s="192"/>
      <c r="E169" s="193"/>
      <c r="F169" s="62"/>
      <c r="G169" s="194"/>
      <c r="H169" s="194"/>
      <c r="I169" s="62"/>
      <c r="J169" s="194"/>
      <c r="K169" s="195"/>
      <c r="L169" s="194"/>
    </row>
    <row r="170" spans="1:12" s="125" customFormat="1" x14ac:dyDescent="0.35">
      <c r="A170" s="191"/>
      <c r="B170" s="191"/>
      <c r="C170" s="61"/>
      <c r="D170" s="192"/>
      <c r="E170" s="193"/>
      <c r="F170" s="62"/>
      <c r="G170" s="194"/>
      <c r="H170" s="194"/>
      <c r="I170" s="62"/>
      <c r="J170" s="194"/>
      <c r="K170" s="195"/>
      <c r="L170" s="194"/>
    </row>
    <row r="171" spans="1:12" s="125" customFormat="1" x14ac:dyDescent="0.35">
      <c r="A171" s="191"/>
      <c r="B171" s="191"/>
      <c r="C171" s="61"/>
      <c r="D171" s="192"/>
      <c r="E171" s="193"/>
      <c r="F171" s="62"/>
      <c r="G171" s="194"/>
      <c r="H171" s="194"/>
      <c r="I171" s="62"/>
      <c r="J171" s="194"/>
      <c r="K171" s="195"/>
      <c r="L171" s="194"/>
    </row>
    <row r="172" spans="1:12" s="125" customFormat="1" x14ac:dyDescent="0.35">
      <c r="A172" s="191"/>
      <c r="B172" s="191"/>
      <c r="C172" s="61"/>
      <c r="D172" s="192"/>
      <c r="E172" s="193"/>
      <c r="F172" s="62"/>
      <c r="G172" s="194"/>
      <c r="H172" s="194"/>
      <c r="I172" s="62"/>
      <c r="J172" s="194"/>
      <c r="K172" s="195"/>
      <c r="L172" s="194"/>
    </row>
    <row r="173" spans="1:12" s="125" customFormat="1" x14ac:dyDescent="0.35">
      <c r="A173" s="191"/>
      <c r="B173" s="191"/>
      <c r="C173" s="61"/>
      <c r="D173" s="192"/>
      <c r="E173" s="193"/>
      <c r="F173" s="62"/>
      <c r="G173" s="194"/>
      <c r="H173" s="194"/>
      <c r="I173" s="62"/>
      <c r="J173" s="194"/>
      <c r="K173" s="195"/>
      <c r="L173" s="194"/>
    </row>
    <row r="174" spans="1:12" s="125" customFormat="1" x14ac:dyDescent="0.35">
      <c r="A174" s="191"/>
      <c r="B174" s="191"/>
      <c r="C174" s="61"/>
      <c r="D174" s="192"/>
      <c r="E174" s="193"/>
      <c r="F174" s="62"/>
      <c r="G174" s="194"/>
      <c r="H174" s="194"/>
      <c r="I174" s="62"/>
      <c r="J174" s="194"/>
      <c r="K174" s="195"/>
      <c r="L174" s="194"/>
    </row>
    <row r="175" spans="1:12" s="125" customFormat="1" x14ac:dyDescent="0.35">
      <c r="A175" s="191"/>
      <c r="B175" s="191"/>
      <c r="C175" s="61"/>
      <c r="D175" s="192"/>
      <c r="E175" s="193"/>
      <c r="F175" s="62"/>
      <c r="G175" s="194"/>
      <c r="H175" s="194"/>
      <c r="I175" s="62"/>
      <c r="J175" s="194"/>
      <c r="K175" s="195"/>
      <c r="L175" s="194"/>
    </row>
    <row r="176" spans="1:12" s="125" customFormat="1" x14ac:dyDescent="0.35">
      <c r="A176" s="191"/>
      <c r="B176" s="191"/>
      <c r="C176" s="61"/>
      <c r="D176" s="192"/>
      <c r="E176" s="193"/>
      <c r="F176" s="62"/>
      <c r="G176" s="194"/>
      <c r="H176" s="194"/>
      <c r="I176" s="62"/>
      <c r="J176" s="194"/>
      <c r="K176" s="195"/>
      <c r="L176" s="194"/>
    </row>
    <row r="177" spans="1:12" s="125" customFormat="1" x14ac:dyDescent="0.35">
      <c r="A177" s="191"/>
      <c r="B177" s="191"/>
      <c r="C177" s="61"/>
      <c r="D177" s="192"/>
      <c r="E177" s="193"/>
      <c r="F177" s="62"/>
      <c r="G177" s="194"/>
      <c r="H177" s="194"/>
      <c r="I177" s="62"/>
      <c r="J177" s="194"/>
      <c r="K177" s="195"/>
      <c r="L177" s="194"/>
    </row>
    <row r="178" spans="1:12" s="125" customFormat="1" x14ac:dyDescent="0.35">
      <c r="A178" s="191"/>
      <c r="B178" s="191"/>
      <c r="C178" s="61"/>
      <c r="D178" s="192"/>
      <c r="E178" s="193"/>
      <c r="F178" s="62"/>
      <c r="G178" s="194"/>
      <c r="H178" s="194"/>
      <c r="I178" s="62"/>
      <c r="J178" s="194"/>
      <c r="K178" s="195"/>
      <c r="L178" s="194"/>
    </row>
    <row r="179" spans="1:12" s="125" customFormat="1" x14ac:dyDescent="0.35">
      <c r="A179" s="191"/>
      <c r="B179" s="191"/>
      <c r="C179" s="61"/>
      <c r="D179" s="192"/>
      <c r="E179" s="193"/>
      <c r="F179" s="62"/>
      <c r="G179" s="194"/>
      <c r="H179" s="194"/>
      <c r="I179" s="62"/>
      <c r="J179" s="194"/>
      <c r="K179" s="195"/>
      <c r="L179" s="194"/>
    </row>
    <row r="180" spans="1:12" s="125" customFormat="1" x14ac:dyDescent="0.35">
      <c r="A180" s="191"/>
      <c r="B180" s="191"/>
      <c r="C180" s="61"/>
      <c r="D180" s="192"/>
      <c r="E180" s="193"/>
      <c r="F180" s="62"/>
      <c r="G180" s="194"/>
      <c r="H180" s="194"/>
      <c r="I180" s="62"/>
      <c r="J180" s="194"/>
      <c r="K180" s="195"/>
      <c r="L180" s="194"/>
    </row>
    <row r="181" spans="1:12" s="125" customFormat="1" x14ac:dyDescent="0.35">
      <c r="A181" s="191"/>
      <c r="B181" s="191"/>
      <c r="C181" s="61"/>
      <c r="D181" s="192"/>
      <c r="E181" s="193"/>
      <c r="F181" s="62"/>
      <c r="G181" s="194"/>
      <c r="H181" s="194"/>
      <c r="I181" s="62"/>
      <c r="J181" s="194"/>
      <c r="K181" s="195"/>
      <c r="L181" s="194"/>
    </row>
    <row r="182" spans="1:12" s="125" customFormat="1" x14ac:dyDescent="0.35">
      <c r="A182" s="191"/>
      <c r="B182" s="191"/>
      <c r="C182" s="61"/>
      <c r="D182" s="192"/>
      <c r="E182" s="193"/>
      <c r="F182" s="62"/>
      <c r="G182" s="194"/>
      <c r="H182" s="194"/>
      <c r="I182" s="62"/>
      <c r="J182" s="194"/>
      <c r="K182" s="195"/>
      <c r="L182" s="194"/>
    </row>
    <row r="183" spans="1:12" s="125" customFormat="1" x14ac:dyDescent="0.35">
      <c r="A183" s="191"/>
      <c r="B183" s="191"/>
      <c r="C183" s="61"/>
      <c r="D183" s="192"/>
      <c r="E183" s="193"/>
      <c r="F183" s="62"/>
      <c r="G183" s="194"/>
      <c r="H183" s="194"/>
      <c r="I183" s="62"/>
      <c r="J183" s="194"/>
      <c r="K183" s="195"/>
      <c r="L183" s="194"/>
    </row>
    <row r="184" spans="1:12" s="125" customFormat="1" x14ac:dyDescent="0.35">
      <c r="A184" s="191"/>
      <c r="B184" s="191"/>
      <c r="C184" s="61"/>
      <c r="D184" s="192"/>
      <c r="E184" s="193"/>
      <c r="F184" s="62"/>
      <c r="G184" s="194"/>
      <c r="H184" s="194"/>
      <c r="I184" s="62"/>
      <c r="J184" s="194"/>
      <c r="K184" s="195"/>
      <c r="L184" s="194"/>
    </row>
    <row r="185" spans="1:12" s="125" customFormat="1" x14ac:dyDescent="0.35">
      <c r="A185" s="191"/>
      <c r="B185" s="191"/>
      <c r="C185" s="61"/>
      <c r="D185" s="192"/>
      <c r="E185" s="193"/>
      <c r="F185" s="62"/>
      <c r="G185" s="194"/>
      <c r="H185" s="194"/>
      <c r="I185" s="62"/>
      <c r="J185" s="194"/>
      <c r="K185" s="195"/>
      <c r="L185" s="194"/>
    </row>
    <row r="186" spans="1:12" s="125" customFormat="1" x14ac:dyDescent="0.35">
      <c r="A186" s="191"/>
      <c r="B186" s="191"/>
      <c r="C186" s="61"/>
      <c r="D186" s="192"/>
      <c r="E186" s="193"/>
      <c r="F186" s="62"/>
      <c r="G186" s="194"/>
      <c r="H186" s="194"/>
      <c r="I186" s="62"/>
      <c r="J186" s="194"/>
      <c r="K186" s="195"/>
      <c r="L186" s="194"/>
    </row>
    <row r="187" spans="1:12" s="125" customFormat="1" x14ac:dyDescent="0.35">
      <c r="A187" s="191"/>
      <c r="B187" s="191"/>
      <c r="C187" s="61"/>
      <c r="D187" s="192"/>
      <c r="E187" s="193"/>
      <c r="F187" s="62"/>
      <c r="G187" s="194"/>
      <c r="H187" s="194"/>
      <c r="I187" s="62"/>
      <c r="J187" s="194"/>
      <c r="K187" s="195"/>
      <c r="L187" s="194"/>
    </row>
    <row r="188" spans="1:12" s="125" customFormat="1" x14ac:dyDescent="0.35">
      <c r="A188" s="191"/>
      <c r="B188" s="191"/>
      <c r="C188" s="61"/>
      <c r="D188" s="192"/>
      <c r="E188" s="193"/>
      <c r="F188" s="62"/>
      <c r="G188" s="194"/>
      <c r="H188" s="194"/>
      <c r="I188" s="62"/>
      <c r="J188" s="194"/>
      <c r="K188" s="195"/>
      <c r="L188" s="194"/>
    </row>
    <row r="189" spans="1:12" s="125" customFormat="1" x14ac:dyDescent="0.35">
      <c r="A189" s="191"/>
      <c r="B189" s="191"/>
      <c r="C189" s="61"/>
      <c r="D189" s="192"/>
      <c r="E189" s="193"/>
      <c r="F189" s="62"/>
      <c r="G189" s="194"/>
      <c r="H189" s="194"/>
      <c r="I189" s="62"/>
      <c r="J189" s="194"/>
      <c r="K189" s="195"/>
      <c r="L189" s="194"/>
    </row>
    <row r="190" spans="1:12" s="125" customFormat="1" x14ac:dyDescent="0.35">
      <c r="A190" s="191"/>
      <c r="B190" s="191"/>
      <c r="C190" s="61"/>
      <c r="D190" s="192"/>
      <c r="E190" s="193"/>
      <c r="F190" s="62"/>
      <c r="G190" s="194"/>
      <c r="H190" s="194"/>
      <c r="I190" s="62"/>
      <c r="J190" s="194"/>
      <c r="K190" s="195"/>
      <c r="L190" s="194"/>
    </row>
    <row r="191" spans="1:12" s="125" customFormat="1" x14ac:dyDescent="0.35">
      <c r="A191" s="191"/>
      <c r="B191" s="191"/>
      <c r="C191" s="61"/>
      <c r="D191" s="192"/>
      <c r="E191" s="193"/>
      <c r="F191" s="62"/>
      <c r="G191" s="194"/>
      <c r="H191" s="194"/>
      <c r="I191" s="62"/>
      <c r="J191" s="194"/>
      <c r="K191" s="195"/>
      <c r="L191" s="194"/>
    </row>
    <row r="192" spans="1:12" s="125" customFormat="1" x14ac:dyDescent="0.35">
      <c r="A192" s="191"/>
      <c r="B192" s="191"/>
      <c r="C192" s="61"/>
      <c r="D192" s="192"/>
      <c r="E192" s="193"/>
      <c r="F192" s="62"/>
      <c r="G192" s="194"/>
      <c r="H192" s="194"/>
      <c r="I192" s="62"/>
      <c r="J192" s="194"/>
      <c r="K192" s="195"/>
      <c r="L192" s="194"/>
    </row>
    <row r="193" spans="1:12" s="125" customFormat="1" x14ac:dyDescent="0.35">
      <c r="A193" s="191"/>
      <c r="B193" s="191"/>
      <c r="C193" s="61"/>
      <c r="D193" s="192"/>
      <c r="E193" s="193"/>
      <c r="F193" s="62"/>
      <c r="G193" s="194"/>
      <c r="H193" s="194"/>
      <c r="I193" s="62"/>
      <c r="J193" s="194"/>
      <c r="K193" s="195"/>
      <c r="L193" s="194"/>
    </row>
    <row r="194" spans="1:12" s="125" customFormat="1" x14ac:dyDescent="0.35">
      <c r="A194" s="191"/>
      <c r="B194" s="191"/>
      <c r="C194" s="61"/>
      <c r="D194" s="192"/>
      <c r="E194" s="193"/>
      <c r="F194" s="62"/>
      <c r="G194" s="194"/>
      <c r="H194" s="194"/>
      <c r="I194" s="62"/>
      <c r="J194" s="194"/>
      <c r="K194" s="195"/>
      <c r="L194" s="194"/>
    </row>
    <row r="195" spans="1:12" s="125" customFormat="1" x14ac:dyDescent="0.35">
      <c r="A195" s="191"/>
      <c r="B195" s="191"/>
      <c r="C195" s="61"/>
      <c r="D195" s="192"/>
      <c r="E195" s="193"/>
      <c r="F195" s="62"/>
      <c r="G195" s="194"/>
      <c r="H195" s="194"/>
      <c r="I195" s="62"/>
      <c r="J195" s="194"/>
      <c r="K195" s="195"/>
      <c r="L195" s="194"/>
    </row>
    <row r="196" spans="1:12" s="125" customFormat="1" x14ac:dyDescent="0.35">
      <c r="A196" s="191"/>
      <c r="B196" s="191"/>
      <c r="C196" s="61"/>
      <c r="D196" s="192"/>
      <c r="E196" s="193"/>
      <c r="F196" s="62"/>
      <c r="G196" s="194"/>
      <c r="H196" s="194"/>
      <c r="I196" s="62"/>
      <c r="J196" s="194"/>
      <c r="K196" s="195"/>
      <c r="L196" s="194"/>
    </row>
    <row r="197" spans="1:12" s="125" customFormat="1" x14ac:dyDescent="0.35">
      <c r="A197" s="191"/>
      <c r="B197" s="191"/>
      <c r="C197" s="61"/>
      <c r="D197" s="192"/>
      <c r="E197" s="193"/>
      <c r="F197" s="62"/>
      <c r="G197" s="194"/>
      <c r="H197" s="194"/>
      <c r="I197" s="62"/>
      <c r="J197" s="194"/>
      <c r="K197" s="195"/>
      <c r="L197" s="194"/>
    </row>
    <row r="198" spans="1:12" s="125" customFormat="1" x14ac:dyDescent="0.35">
      <c r="A198" s="191"/>
      <c r="B198" s="191"/>
      <c r="C198" s="61"/>
      <c r="D198" s="192"/>
      <c r="E198" s="193"/>
      <c r="F198" s="62"/>
      <c r="G198" s="194"/>
      <c r="H198" s="194"/>
      <c r="I198" s="62"/>
      <c r="J198" s="194"/>
      <c r="K198" s="195"/>
      <c r="L198" s="194"/>
    </row>
  </sheetData>
  <sheetProtection algorithmName="SHA-512" hashValue="vAmpJgVD46u+RcqPcvKMYYfhtJ9p2J2FHh32B51Z9+uXqxYfSfGfTrkUR+CGyRkh3GXeGV8hy5Ua0dIxYQeB3w==" saltValue="zPPUaxT/+T1OqsKIH5hATg==" spinCount="100000" sheet="1" formatCells="0" formatColumns="0" formatRows="0"/>
  <conditionalFormatting sqref="E3">
    <cfRule type="dataBar" priority="21">
      <dataBar>
        <cfvo type="num" val="0.1"/>
        <cfvo type="num" val="1"/>
        <color theme="9" tint="0.39997558519241921"/>
      </dataBar>
      <extLst>
        <ext xmlns:x14="http://schemas.microsoft.com/office/spreadsheetml/2009/9/main" uri="{B025F937-C7B1-47D3-B67F-A62EFF666E3E}">
          <x14:id>{D96E4C0D-FEB2-483B-AA0D-26975FA67068}</x14:id>
        </ext>
      </extLst>
    </cfRule>
  </conditionalFormatting>
  <conditionalFormatting sqref="E8">
    <cfRule type="dataBar" priority="20">
      <dataBar>
        <cfvo type="num" val="0.1"/>
        <cfvo type="num" val="1"/>
        <color theme="9" tint="0.39997558519241921"/>
      </dataBar>
      <extLst>
        <ext xmlns:x14="http://schemas.microsoft.com/office/spreadsheetml/2009/9/main" uri="{B025F937-C7B1-47D3-B67F-A62EFF666E3E}">
          <x14:id>{145EE75B-7C30-4E22-AF24-39C420CE868C}</x14:id>
        </ext>
      </extLst>
    </cfRule>
  </conditionalFormatting>
  <conditionalFormatting sqref="E11">
    <cfRule type="expression" dxfId="61" priority="143">
      <formula>AND(B11&lt;&gt;1,ISNUMBER(C11),OR(ISNUMBER(D11),D11="PG"))</formula>
    </cfRule>
  </conditionalFormatting>
  <conditionalFormatting sqref="E12:E20 E25:E39 E46:E59 E82:E97 E102:E113">
    <cfRule type="expression" dxfId="60" priority="114">
      <formula>AND(B12&lt;&gt;1,ISNUMBER(C12),ISNUMBER(D12))</formula>
    </cfRule>
  </conditionalFormatting>
  <conditionalFormatting sqref="E24">
    <cfRule type="expression" dxfId="59" priority="142">
      <formula>AND(B24&lt;&gt;1,ISNUMBER(C24),OR(ISNUMBER(D24),D24="PG"))</formula>
    </cfRule>
  </conditionalFormatting>
  <conditionalFormatting sqref="E42">
    <cfRule type="dataBar" priority="19">
      <dataBar>
        <cfvo type="num" val="0.1"/>
        <cfvo type="num" val="1"/>
        <color theme="9" tint="0.39997558519241921"/>
      </dataBar>
      <extLst>
        <ext xmlns:x14="http://schemas.microsoft.com/office/spreadsheetml/2009/9/main" uri="{B025F937-C7B1-47D3-B67F-A62EFF666E3E}">
          <x14:id>{237ED1E6-4076-41BF-8FCD-65B74A14C26D}</x14:id>
        </ext>
      </extLst>
    </cfRule>
  </conditionalFormatting>
  <conditionalFormatting sqref="E45">
    <cfRule type="expression" dxfId="58" priority="141">
      <formula>AND(B45&lt;&gt;1,ISNUMBER(C45),OR(ISNUMBER(D45),D45="PG"))</formula>
    </cfRule>
  </conditionalFormatting>
  <conditionalFormatting sqref="E63">
    <cfRule type="expression" dxfId="57" priority="140">
      <formula>AND(B63&lt;&gt;1,ISNUMBER(C63),OR(ISNUMBER(D63),D63="PG"))</formula>
    </cfRule>
  </conditionalFormatting>
  <conditionalFormatting sqref="E64:E75">
    <cfRule type="expression" dxfId="56" priority="111">
      <formula>AND(B64&lt;&gt;1,ISNUMBER(C64),ISNUMBER(D64))</formula>
    </cfRule>
  </conditionalFormatting>
  <conditionalFormatting sqref="E78">
    <cfRule type="dataBar" priority="18">
      <dataBar>
        <cfvo type="num" val="0.1"/>
        <cfvo type="num" val="1"/>
        <color theme="9" tint="0.39997558519241921"/>
      </dataBar>
      <extLst>
        <ext xmlns:x14="http://schemas.microsoft.com/office/spreadsheetml/2009/9/main" uri="{B025F937-C7B1-47D3-B67F-A62EFF666E3E}">
          <x14:id>{1BADD1D8-9EDB-4A43-AF78-3866C67FF400}</x14:id>
        </ext>
      </extLst>
    </cfRule>
  </conditionalFormatting>
  <conditionalFormatting sqref="E81">
    <cfRule type="expression" dxfId="55" priority="139">
      <formula>AND(B81&lt;&gt;1,ISNUMBER(C81),OR(ISNUMBER(D81),D81="PG"))</formula>
    </cfRule>
  </conditionalFormatting>
  <conditionalFormatting sqref="E101">
    <cfRule type="expression" dxfId="54" priority="138">
      <formula>AND(B101&lt;&gt;1,ISNUMBER(C101),OR(ISNUMBER(D101),D101="PG"))</formula>
    </cfRule>
  </conditionalFormatting>
  <conditionalFormatting sqref="G11:G20">
    <cfRule type="expression" dxfId="53" priority="16">
      <formula>AND(B11=1,F11="S", NOT(ISBLANK(G11)))</formula>
    </cfRule>
  </conditionalFormatting>
  <conditionalFormatting sqref="G24:G39">
    <cfRule type="expression" dxfId="52" priority="5">
      <formula>AND(B24=1,F24="S", NOT(ISBLANK(G24)))</formula>
    </cfRule>
  </conditionalFormatting>
  <conditionalFormatting sqref="G45:G59">
    <cfRule type="expression" dxfId="51" priority="4">
      <formula>AND(B45=1,F45="S", NOT(ISBLANK(G45)))</formula>
    </cfRule>
  </conditionalFormatting>
  <conditionalFormatting sqref="G63:G75">
    <cfRule type="expression" dxfId="50" priority="3">
      <formula>AND(B63=1,F63="S", NOT(ISBLANK(G63)))</formula>
    </cfRule>
  </conditionalFormatting>
  <conditionalFormatting sqref="G81:G97">
    <cfRule type="expression" dxfId="49" priority="2">
      <formula>AND(B81=1,F81="S", NOT(ISBLANK(G81)))</formula>
    </cfRule>
  </conditionalFormatting>
  <conditionalFormatting sqref="G101:G113">
    <cfRule type="expression" dxfId="48" priority="1">
      <formula>AND(B101=1,F101="S", NOT(ISBLANK(G101)))</formula>
    </cfRule>
  </conditionalFormatting>
  <dataValidations count="3">
    <dataValidation type="list" allowBlank="1" showDropDown="1" showInputMessage="1" showErrorMessage="1" error="opção inválida!" sqref="F45 F101 I101 I45 F63 F24 F81 I11 I24 I63 I81 F11" xr:uid="{00000000-0002-0000-0500-000000000000}">
      <formula1>"s,n,S,N"</formula1>
    </dataValidation>
    <dataValidation type="list" allowBlank="1" showDropDown="1" showInputMessage="1" showErrorMessage="1" error="opção inválida!" sqref="F12:F20 F25:F39 F102:F113 F64:F75 F82:F97 F46:F59" xr:uid="{03249866-FEF4-48F4-9A3F-5C9D6EFC757D}">
      <formula1>"s,n,S,N,p,P"</formula1>
    </dataValidation>
    <dataValidation type="list" allowBlank="1" showDropDown="1" showInputMessage="1" showErrorMessage="1" error="opção inválida!" sqref="I12:I20 I25:I39 I102:I113 I64:I75 I82:I97 I46:I59" xr:uid="{007A2ADE-B1DC-49AB-8257-2B7373172F64}">
      <formula1>"s,n,p,S,N,P"</formula1>
    </dataValidation>
  </dataValidations>
  <pageMargins left="0.511811024" right="0.511811024" top="0.78740157499999996" bottom="0.78740157499999996" header="0.31496062000000002" footer="0.31496062000000002"/>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D96E4C0D-FEB2-483B-AA0D-26975FA67068}">
            <x14:dataBar minLength="0" maxLength="100" gradient="0">
              <x14:cfvo type="num">
                <xm:f>0.1</xm:f>
              </x14:cfvo>
              <x14:cfvo type="num">
                <xm:f>1</xm:f>
              </x14:cfvo>
              <x14:negativeFillColor rgb="FFFF0000"/>
              <x14:axisColor rgb="FF000000"/>
            </x14:dataBar>
          </x14:cfRule>
          <xm:sqref>E3</xm:sqref>
        </x14:conditionalFormatting>
        <x14:conditionalFormatting xmlns:xm="http://schemas.microsoft.com/office/excel/2006/main">
          <x14:cfRule type="dataBar" id="{145EE75B-7C30-4E22-AF24-39C420CE868C}">
            <x14:dataBar minLength="0" maxLength="100" gradient="0">
              <x14:cfvo type="num">
                <xm:f>0.1</xm:f>
              </x14:cfvo>
              <x14:cfvo type="num">
                <xm:f>1</xm:f>
              </x14:cfvo>
              <x14:negativeFillColor rgb="FFFF0000"/>
              <x14:axisColor rgb="FF000000"/>
            </x14:dataBar>
          </x14:cfRule>
          <xm:sqref>E8</xm:sqref>
        </x14:conditionalFormatting>
        <x14:conditionalFormatting xmlns:xm="http://schemas.microsoft.com/office/excel/2006/main">
          <x14:cfRule type="dataBar" id="{237ED1E6-4076-41BF-8FCD-65B74A14C26D}">
            <x14:dataBar minLength="0" maxLength="100" gradient="0">
              <x14:cfvo type="num">
                <xm:f>0.1</xm:f>
              </x14:cfvo>
              <x14:cfvo type="num">
                <xm:f>1</xm:f>
              </x14:cfvo>
              <x14:negativeFillColor rgb="FFFF0000"/>
              <x14:axisColor rgb="FF000000"/>
            </x14:dataBar>
          </x14:cfRule>
          <xm:sqref>E42</xm:sqref>
        </x14:conditionalFormatting>
        <x14:conditionalFormatting xmlns:xm="http://schemas.microsoft.com/office/excel/2006/main">
          <x14:cfRule type="dataBar" id="{1BADD1D8-9EDB-4A43-AF78-3866C67FF400}">
            <x14:dataBar minLength="0" maxLength="100" gradient="0">
              <x14:cfvo type="num">
                <xm:f>0.1</xm:f>
              </x14:cfvo>
              <x14:cfvo type="num">
                <xm:f>1</xm:f>
              </x14:cfvo>
              <x14:negativeFillColor rgb="FFFF0000"/>
              <x14:axisColor rgb="FF000000"/>
            </x14:dataBar>
          </x14:cfRule>
          <xm:sqref>E78</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244"/>
  <sheetViews>
    <sheetView zoomScale="85" zoomScaleNormal="85" workbookViewId="0">
      <selection activeCell="F11" sqref="F11"/>
    </sheetView>
  </sheetViews>
  <sheetFormatPr defaultColWidth="8.90625" defaultRowHeight="21" x14ac:dyDescent="0.35"/>
  <cols>
    <col min="1" max="2" width="2.36328125" style="118" customWidth="1"/>
    <col min="3" max="3" width="2.81640625" style="1" customWidth="1"/>
    <col min="4" max="4" width="4" style="196" customWidth="1"/>
    <col min="5" max="5" width="52.6328125" style="197" customWidth="1"/>
    <col min="6" max="6" width="5.81640625" style="34" customWidth="1"/>
    <col min="7" max="7" width="31.6328125" style="198" customWidth="1"/>
    <col min="8" max="8" width="0.81640625" style="198" customWidth="1"/>
    <col min="9" max="9" width="5.81640625" style="34" customWidth="1"/>
    <col min="10" max="10" width="0.90625" style="198" customWidth="1"/>
    <col min="11" max="11" width="32.1796875" style="199" customWidth="1"/>
    <col min="12" max="12" width="2.453125" style="194" customWidth="1"/>
    <col min="13" max="22" width="9.1796875" style="125"/>
    <col min="23" max="16384" width="8.90625" style="126"/>
  </cols>
  <sheetData>
    <row r="1" spans="1:12" ht="17.149999999999999" customHeight="1" x14ac:dyDescent="0.35">
      <c r="C1" s="106"/>
      <c r="D1" s="201"/>
      <c r="E1" s="202" t="str">
        <f>Capa!A1</f>
        <v>LV v5</v>
      </c>
      <c r="F1" s="107"/>
      <c r="G1" s="121"/>
      <c r="H1" s="122"/>
      <c r="I1" s="35"/>
      <c r="J1" s="157"/>
      <c r="K1" s="224"/>
      <c r="L1" s="203"/>
    </row>
    <row r="2" spans="1:12" ht="18" customHeight="1" x14ac:dyDescent="0.35">
      <c r="C2" s="8" t="s">
        <v>296</v>
      </c>
      <c r="D2" s="8" t="s">
        <v>297</v>
      </c>
      <c r="E2" s="274" t="str">
        <f>"PGs: "&amp;SUMIFS($B$1:$B$230,$A$1:$A$230,"="&amp;A4&amp;"??",$D$1:$D$230,"=PG",B$1:B$230,"&gt;0")&amp;"  LV: "&amp;SUMIFS($B$1:$B$230,$A$1:$A$230,"="&amp;A4&amp;"??",$D$1:$D$230,"&lt;&gt;PG",B$1:B$230,"&gt;0")</f>
        <v>PGs: 8  LV: 20</v>
      </c>
      <c r="F2" s="267" t="s">
        <v>903</v>
      </c>
      <c r="G2" s="78" t="s">
        <v>912</v>
      </c>
      <c r="H2" s="123"/>
      <c r="I2" s="43" t="s">
        <v>913</v>
      </c>
      <c r="J2" s="123"/>
      <c r="K2" s="77" t="s">
        <v>318</v>
      </c>
      <c r="L2" s="127"/>
    </row>
    <row r="3" spans="1:12" ht="18" customHeight="1" x14ac:dyDescent="0.35">
      <c r="A3" s="118" t="s">
        <v>963</v>
      </c>
      <c r="C3" s="65"/>
      <c r="D3" s="66"/>
      <c r="E3" s="73">
        <f>IF(SUMIFS($B$1:$B$230,$A$1:$A$230,"="&amp;A4&amp;"??",B$1:B$230,"&gt;0")&lt;=0,0,COUNTIFS($F$1:$F$230,"*",$A$1:$A$230,"="&amp;A4&amp;"??",B$1:B$230,"&gt;0")/SUMIFS($B$1:$B$230,$A$1:$A$230,"="&amp;A4&amp;"??",B$1:B$230,"&gt;0"))</f>
        <v>0</v>
      </c>
      <c r="F3" s="42"/>
      <c r="G3" s="75"/>
      <c r="H3" s="187"/>
      <c r="I3" s="43"/>
      <c r="J3" s="227"/>
      <c r="K3" s="63"/>
      <c r="L3" s="204"/>
    </row>
    <row r="4" spans="1:12" ht="20.75" customHeight="1" x14ac:dyDescent="0.35">
      <c r="A4" s="118" t="s">
        <v>963</v>
      </c>
      <c r="B4" s="7" t="str">
        <f>IF(  AND(ISNUMBER(C4),OR(ISNUMBER(D4),D4="PG")),IF(IF(Capa!$B$6="B",0,Capa!$B$6)&gt;=C4,1,0),"")</f>
        <v/>
      </c>
      <c r="C4" s="11" t="str">
        <f>IF(ISBLANK(D4),"",IF(ISERR(SEARCH(D4&amp;"\","&lt;B&gt;\&lt;1&gt;\&lt;2&gt;\&lt;3&gt;\")),IF(AND(NOT(ISBLANK(#REF!)),#REF!&lt;=3),#REF!,""),
IF(SEARCH(D4&amp;"\","&lt;B&gt;\&lt;1&gt;\&lt;2&gt;\&lt;3&gt;\")=1,0,IF(SEARCH(D4&amp;"\","&lt;B&gt;\&lt;1&gt;\&lt;2&gt;\&lt;3&gt;\")=5,1,IF(SEARCH(D4&amp;"\","&lt;B&gt;\&lt;1&gt;\&lt;2&gt;\&lt;3&gt;\")=9,2,IF(SEARCH(D4&amp;"\","&lt;B&gt;\&lt;1&gt;\&lt;2&gt;\&lt;3&gt;\")=13,3,""))))))</f>
        <v/>
      </c>
      <c r="D4" s="15"/>
      <c r="E4" s="131" t="s">
        <v>177</v>
      </c>
      <c r="F4" s="269">
        <f>IF(COUNTIFS($A$1:$A$230,"="&amp;A4&amp;"??",$B$1:$B$230,"&gt;0",$D$1:$D$230,"&gt;0")&gt;0,(COUNTIFS($A$1:$A$230,"="&amp;A4&amp;"??",$B$1:$B$230,"&gt;0",$D$1:$D$230,"&gt;0",F$1:F$230,"=S")+COUNTIFS($A$1:$A$230,"="&amp;A4&amp;"??",$B$1:$B$230,"&gt;0",$D$1:$D$230,"&gt;0",$F$1:$F$230,"=P")+COUNTIFS($A$1:$A$230,"="&amp;A4&amp;"??",$B$1:$B$230,"&gt;0",$D$1:$D$230,"&gt;0",F$1:F$230,"=N"))/COUNTIFS($A$1:$A$230,"="&amp;A4&amp;"??",$B$1:$B$230,"&gt;0",$D$1:$D$230,"&gt;0"),0)</f>
        <v>0</v>
      </c>
      <c r="G4" s="132"/>
      <c r="H4" s="133"/>
      <c r="I4" s="269">
        <f>IF(COUNTIFS($A$1:$A$230,"="&amp;A4&amp;"??",$B$1:$B$230,"&gt;0",$D$1:$D$230,"&gt;0")&gt;0,
        (COUNTIFS($A$1:$A$230,"="&amp;A4&amp;"??",$B$1:$B$230,"&gt;0",$D$1:$D$230,"&gt;0",F$1:F$230,"=S",I$1:I$230,"") +
         (COUNTIFS($A$1:$A$230,"="&amp;A4&amp;"??",$B$1:$B$230,"&gt;0",$D$1:$D$230,"&gt;0",$F$1:$F$230,"=P",I$1:I$230,"")/2) +
         COUNTIFS($A$1:$A$230,"="&amp;A4&amp;"??",$B$1:$B$230,"&gt;0",$D$1:$D$230,"&gt;0",I$1:I$230,"=S") +
         (COUNTIFS($A$1:$A$230,"="&amp;A4&amp;"??",$B$1:$B$230,"&gt;0",$D$1:$D$230,"&gt;0",I$1:I$230,"=P")/2)
         )/COUNTIFS($A$1:$A$230,"="&amp;A4&amp;"??",$B$1:$B$230,"&gt;0",$D$1:$D$230,"&gt;0"),0)</f>
        <v>0</v>
      </c>
      <c r="J4" s="132"/>
      <c r="K4" s="183"/>
      <c r="L4" s="203"/>
    </row>
    <row r="5" spans="1:12" ht="39" x14ac:dyDescent="0.35">
      <c r="A5" s="118" t="s">
        <v>963</v>
      </c>
      <c r="B5" s="7" t="str">
        <f>IF(  AND(ISNUMBER(C5),OR(ISNUMBER(D5),D5="PG")),IF(IF(Capa!$B$6="B",0,Capa!$B$6)&gt;=C5,1,0),"")</f>
        <v/>
      </c>
      <c r="C5" s="20" t="str">
        <f t="shared" ref="C5:C24" si="0">IF(ISBLANK(D5),"",IF(ISERR(SEARCH(D5&amp;"\","&lt;B&gt;\&lt;1&gt;\&lt;2&gt;\&lt;3&gt;\")),IF(AND(NOT(ISBLANK(C4)),C4&lt;=3),C4,""),
IF(SEARCH(D5&amp;"\","&lt;B&gt;\&lt;1&gt;\&lt;2&gt;\&lt;3&gt;\")=1,0,IF(SEARCH(D5&amp;"\","&lt;B&gt;\&lt;1&gt;\&lt;2&gt;\&lt;3&gt;\")=5,1,IF(SEARCH(D5&amp;"\","&lt;B&gt;\&lt;1&gt;\&lt;2&gt;\&lt;3&gt;\")=9,2,IF(SEARCH(D5&amp;"\","&lt;B&gt;\&lt;1&gt;\&lt;2&gt;\&lt;3&gt;\")=13,3,""))))))</f>
        <v/>
      </c>
      <c r="D5" s="21"/>
      <c r="E5" s="206" t="s">
        <v>178</v>
      </c>
      <c r="F5" s="220"/>
      <c r="G5" s="220"/>
      <c r="H5" s="175"/>
      <c r="I5" s="220"/>
      <c r="J5" s="176"/>
      <c r="K5" s="228"/>
      <c r="L5" s="203"/>
    </row>
    <row r="6" spans="1:12" ht="8.15" customHeight="1" x14ac:dyDescent="0.35">
      <c r="B6" s="7" t="str">
        <f>IF(  AND(ISNUMBER(C6),OR(ISNUMBER(D6),D6="PG")),IF(IF(Capa!$B$6="B",0,Capa!$B$6)&gt;=C6,1,0),"")</f>
        <v/>
      </c>
      <c r="C6" s="89" t="str">
        <f t="shared" si="0"/>
        <v/>
      </c>
      <c r="D6" s="90"/>
      <c r="E6" s="221"/>
      <c r="F6" s="91"/>
      <c r="G6" s="142"/>
      <c r="H6" s="142"/>
      <c r="I6" s="91"/>
      <c r="J6" s="142"/>
      <c r="K6" s="169"/>
      <c r="L6" s="170"/>
    </row>
    <row r="7" spans="1:12" ht="14.5" x14ac:dyDescent="0.35">
      <c r="A7" s="118" t="s">
        <v>964</v>
      </c>
      <c r="B7" s="7" t="str">
        <f>IF(  AND(ISNUMBER(C7),OR(ISNUMBER(D7),D7="PG")),IF(IF(Capa!$B$6="B",0,Capa!$B$6)&gt;=C7,1,0),"")</f>
        <v/>
      </c>
      <c r="C7" s="88" t="str">
        <f t="shared" si="0"/>
        <v/>
      </c>
      <c r="D7" s="105"/>
      <c r="E7" s="230" t="s">
        <v>179</v>
      </c>
      <c r="F7" s="268">
        <f>IF(COUNTIFS($A$1:$A$230,"="&amp;A7&amp;"?",$B$1:$B$230,"&gt;0",$D$1:$D$230,"&gt;0")&gt;0,(COUNTIFS($A$1:$A$230,"="&amp;A7&amp;"?",$B$1:$B$230,"&gt;0",$D$1:$D$230,"&gt;0",F$1:F$230,"=S")+COUNTIFS($A$1:$A$230,"="&amp;A7&amp;"?",$B$1:$B$230,"&gt;0",$D$1:$D$230,"&gt;0",$F$1:$F$230,"=P")+COUNTIFS($A$1:$A$230,"="&amp;A7&amp;"?",$B$1:$B$230,"&gt;0",$D$1:$D$230,"&gt;0",F$1:F$230,"=N"))/COUNTIFS($A$1:$A$230,"="&amp;A7&amp;"?",$B$1:$B$230,"&gt;0",$D$1:$D$230,"&gt;0"),0)</f>
        <v>0</v>
      </c>
      <c r="G7" s="146"/>
      <c r="H7" s="146"/>
      <c r="I7" s="268">
        <f>IF(COUNTIFS($A$1:$A$230,"="&amp;A7&amp;"?",$B$1:$B$230,"&gt;0",$D$1:$D$230,"&gt;0")&gt;0,
        (COUNTIFS($A$1:$A$230,"="&amp;A7&amp;"?",$B$1:$B$230,"&gt;0",$D$1:$D$230,"&gt;0",F$1:F$230,"=S",I$1:I$230,"") +
         (COUNTIFS($A$1:$A$230,"="&amp;A7&amp;"?",$B$1:$B$230,"&gt;0",$D$1:$D$230,"&gt;0",$F$1:$F$230,"=P",I$1:I$230,"")/2) +
         COUNTIFS($A$1:$A$230,"="&amp;A7&amp;"?",$B$1:$B$230,"&gt;0",$D$1:$D$230,"&gt;0",I$1:I$230,"=S") +
         (COUNTIFS($A$1:$A$230,"="&amp;A7&amp;"?",$B$1:$B$230,"&gt;0",$D$1:$D$230,"&gt;0",I$1:I$230,"=P")/2)
         )/COUNTIFS($A$1:$A$230,"="&amp;A7&amp;"?",$B$1:$B$230,"&gt;0",$D$1:$D$230,"&gt;0"),0)</f>
        <v>0</v>
      </c>
      <c r="J7" s="146"/>
      <c r="K7" s="231"/>
      <c r="L7" s="203"/>
    </row>
    <row r="8" spans="1:12" ht="12.5" customHeight="1" x14ac:dyDescent="0.35">
      <c r="A8" s="118" t="s">
        <v>964</v>
      </c>
      <c r="B8" s="7" t="str">
        <f>IF(  AND(ISNUMBER(C8),OR(ISNUMBER(D8),D8="PG")),IF(IF(Capa!$B$6="B",0,Capa!$B$6)&gt;=C8,1,0),"")</f>
        <v/>
      </c>
      <c r="C8" s="6" t="str">
        <f t="shared" si="0"/>
        <v/>
      </c>
      <c r="D8" s="5"/>
      <c r="E8" s="73">
        <f>IF(SUMIFS($B$1:$B$230,$A$1:$A$230,"="&amp;A7&amp;"?",B$1:B$230,"&gt;0")&lt;=0,0,COUNTIFS($F$1:$F$230,"*",$A$1:$A$230,"="&amp;A7&amp;"?",B$1:B$230,"&gt;0")/SUMIFS($B$1:$B$230,$A$1:$A$230,"="&amp;A7&amp;"?",B$1:B$230,"&gt;0"))</f>
        <v>0</v>
      </c>
      <c r="F8" s="41"/>
      <c r="G8" s="150"/>
      <c r="H8" s="176"/>
      <c r="I8" s="41"/>
      <c r="J8" s="176"/>
      <c r="K8" s="238"/>
      <c r="L8" s="241"/>
    </row>
    <row r="9" spans="1:12" x14ac:dyDescent="0.35">
      <c r="A9" s="118" t="s">
        <v>965</v>
      </c>
      <c r="B9" s="7" t="str">
        <f>IF(  AND(ISNUMBER(C9),OR(ISNUMBER(D9),D9="PG")),IF(IF(Capa!$B$6="B",0,Capa!$B$6)&gt;=C9,1,0),"")</f>
        <v/>
      </c>
      <c r="C9" s="11" t="str">
        <f t="shared" si="0"/>
        <v/>
      </c>
      <c r="D9" s="15"/>
      <c r="E9" s="182" t="s">
        <v>180</v>
      </c>
      <c r="F9" s="24"/>
      <c r="G9" s="132"/>
      <c r="H9" s="132"/>
      <c r="I9" s="24"/>
      <c r="J9" s="132"/>
      <c r="K9" s="183"/>
      <c r="L9" s="270">
        <f>IF(COUNTIFS($A$1:$A$230,"="&amp;$A9,$B$1:$B$230,"&gt;0",$D$1:$D$230,"&gt;0")&gt;0,
        (COUNTIFS($A$1:$A$230,"="&amp;$A9,$B$1:$B$230,"&gt;0",$D$1:$D$230,"&gt;0",F$1:F$230,"=S",I$1:I$230,"") +
         (COUNTIFS($A$1:$A$230,"="&amp;$A9,$B$1:$B$230,"&gt;0",$D$1:$D$230,"&gt;0",$F$1:$F$230,"=P",I$1:I$230,"")/2) +
         COUNTIFS($A$1:$A$230,"="&amp;$A9,$B$1:$B$230,"&gt;0",$D$1:$D$230,"&gt;0",I$1:I$230,"=S") +
         (COUNTIFS($A$1:$A$230,"="&amp;$A9,$B$1:$B$230,"&gt;0",$D$1:$D$230,"&gt;0",I$1:I$230,"=P")/2)
         )/COUNTIFS($A$1:$A$230,"="&amp;$A9,$B$1:$B$230,"&gt;0",$D$1:$D$230,"&gt;0"),"")</f>
        <v>0</v>
      </c>
    </row>
    <row r="10" spans="1:12" ht="6" customHeight="1" x14ac:dyDescent="0.35">
      <c r="A10" s="118" t="s">
        <v>965</v>
      </c>
      <c r="B10" s="7" t="str">
        <f>IF(  AND(ISNUMBER(C10),OR(ISNUMBER(D10),D10="PG")),IF(IF(Capa!$B$6="B",0,Capa!$B$6)&gt;=C10,1,0),"")</f>
        <v/>
      </c>
      <c r="C10" s="6">
        <f t="shared" si="0"/>
        <v>0</v>
      </c>
      <c r="D10" s="5" t="s">
        <v>4</v>
      </c>
      <c r="E10" s="171"/>
      <c r="F10" s="27"/>
      <c r="G10" s="187"/>
      <c r="H10" s="157"/>
      <c r="I10" s="27"/>
      <c r="J10" s="157"/>
      <c r="K10" s="189"/>
      <c r="L10" s="163"/>
    </row>
    <row r="11" spans="1:12" ht="52" x14ac:dyDescent="0.35">
      <c r="A11" s="118" t="s">
        <v>965</v>
      </c>
      <c r="B11" s="7">
        <f>IF(  AND(ISNUMBER(C11),OR(ISNUMBER(D11),D11="PG")),IF(IF(Capa!$B$6="B",0,Capa!$B$6)&gt;=C11,1,0),"")</f>
        <v>1</v>
      </c>
      <c r="C11" s="6">
        <f t="shared" si="0"/>
        <v>0</v>
      </c>
      <c r="D11" s="5" t="s">
        <v>295</v>
      </c>
      <c r="E11" s="159" t="s">
        <v>181</v>
      </c>
      <c r="F11" s="26"/>
      <c r="G11" s="160"/>
      <c r="H11" s="161"/>
      <c r="I11" s="32"/>
      <c r="J11" s="157"/>
      <c r="K11" s="162"/>
      <c r="L11" s="163"/>
    </row>
    <row r="12" spans="1:12" ht="29" x14ac:dyDescent="0.35">
      <c r="A12" s="118" t="s">
        <v>965</v>
      </c>
      <c r="B12" s="7">
        <f>IF(  AND(ISNUMBER(C12),OR(ISNUMBER(D12),D12="PG")),IF(IF(Capa!$B$6="B",0,Capa!$B$6)&gt;=C12,1,0),"")</f>
        <v>1</v>
      </c>
      <c r="C12" s="6">
        <f t="shared" si="0"/>
        <v>0</v>
      </c>
      <c r="D12" s="5">
        <v>303</v>
      </c>
      <c r="E12" s="164" t="s">
        <v>466</v>
      </c>
      <c r="F12" s="26"/>
      <c r="G12" s="160"/>
      <c r="H12" s="161"/>
      <c r="I12" s="32"/>
      <c r="J12" s="157"/>
      <c r="K12" s="162"/>
      <c r="L12" s="158"/>
    </row>
    <row r="13" spans="1:12" ht="4.75" customHeight="1" x14ac:dyDescent="0.35">
      <c r="A13" s="118" t="s">
        <v>965</v>
      </c>
      <c r="B13" s="7" t="str">
        <f>IF(  AND(ISNUMBER(C13),OR(ISNUMBER(D13),D13="PG")),IF(IF(Capa!$B$6="B",0,Capa!$B$6)&gt;=C13,1,0),"")</f>
        <v/>
      </c>
      <c r="C13" s="6">
        <f t="shared" si="0"/>
        <v>1</v>
      </c>
      <c r="D13" s="5" t="s">
        <v>6</v>
      </c>
      <c r="E13" s="164"/>
      <c r="F13" s="26"/>
      <c r="G13" s="160"/>
      <c r="H13" s="161"/>
      <c r="I13" s="32"/>
      <c r="J13" s="157"/>
      <c r="K13" s="162"/>
      <c r="L13" s="158"/>
    </row>
    <row r="14" spans="1:12" ht="58" x14ac:dyDescent="0.35">
      <c r="A14" s="118" t="s">
        <v>965</v>
      </c>
      <c r="B14" s="7">
        <f>IF(  AND(ISNUMBER(C14),OR(ISNUMBER(D14),D14="PG")),IF(IF(Capa!$B$6="B",0,Capa!$B$6)&gt;=C14,1,0),"")</f>
        <v>0</v>
      </c>
      <c r="C14" s="6">
        <f>IF(ISBLANK(D14),"",IF(ISERR(SEARCH(D14&amp;"\","&lt;B&gt;\&lt;1&gt;\&lt;2&gt;\&lt;3&gt;\")),IF(AND(NOT(ISBLANK(C13)),C13&lt;=3),C13,""),
IF(SEARCH(D14&amp;"\","&lt;B&gt;\&lt;1&gt;\&lt;2&gt;\&lt;3&gt;\")=1,0,IF(SEARCH(D14&amp;"\","&lt;B&gt;\&lt;1&gt;\&lt;2&gt;\&lt;3&gt;\")=5,1,IF(SEARCH(D14&amp;"\","&lt;B&gt;\&lt;1&gt;\&lt;2&gt;\&lt;3&gt;\")=9,2,IF(SEARCH(D14&amp;"\","&lt;B&gt;\&lt;1&gt;\&lt;2&gt;\&lt;3&gt;\")=13,3,""))))))</f>
        <v>1</v>
      </c>
      <c r="D14" s="5">
        <v>304</v>
      </c>
      <c r="E14" s="164" t="s">
        <v>664</v>
      </c>
      <c r="F14" s="26"/>
      <c r="G14" s="160"/>
      <c r="H14" s="161"/>
      <c r="I14" s="32"/>
      <c r="J14" s="157"/>
      <c r="K14" s="162"/>
      <c r="L14" s="158"/>
    </row>
    <row r="15" spans="1:12" ht="29" x14ac:dyDescent="0.35">
      <c r="A15" s="118" t="s">
        <v>965</v>
      </c>
      <c r="B15" s="7">
        <f>IF(  AND(ISNUMBER(C15),OR(ISNUMBER(D15),D15="PG")),IF(IF(Capa!$B$6="B",0,Capa!$B$6)&gt;=C15,1,0),"")</f>
        <v>0</v>
      </c>
      <c r="C15" s="6">
        <f>IF(ISBLANK(D15),"",IF(ISERR(SEARCH(D15&amp;"\","&lt;B&gt;\&lt;1&gt;\&lt;2&gt;\&lt;3&gt;\")),IF(AND(NOT(ISBLANK(C14)),C14&lt;=3),C14,""),
IF(SEARCH(D15&amp;"\","&lt;B&gt;\&lt;1&gt;\&lt;2&gt;\&lt;3&gt;\")=1,0,IF(SEARCH(D15&amp;"\","&lt;B&gt;\&lt;1&gt;\&lt;2&gt;\&lt;3&gt;\")=5,1,IF(SEARCH(D15&amp;"\","&lt;B&gt;\&lt;1&gt;\&lt;2&gt;\&lt;3&gt;\")=9,2,IF(SEARCH(D15&amp;"\","&lt;B&gt;\&lt;1&gt;\&lt;2&gt;\&lt;3&gt;\")=13,3,""))))))</f>
        <v>1</v>
      </c>
      <c r="D15" s="5">
        <v>305</v>
      </c>
      <c r="E15" s="239" t="s">
        <v>467</v>
      </c>
      <c r="F15" s="26"/>
      <c r="G15" s="160"/>
      <c r="H15" s="161"/>
      <c r="I15" s="32"/>
      <c r="J15" s="157"/>
      <c r="K15" s="162"/>
      <c r="L15" s="158"/>
    </row>
    <row r="16" spans="1:12" ht="6.65" customHeight="1" x14ac:dyDescent="0.35">
      <c r="A16" s="118" t="s">
        <v>965</v>
      </c>
      <c r="B16" s="7" t="str">
        <f>IF(  AND(ISNUMBER(C16),OR(ISNUMBER(D16),D16="PG")),IF(IF(Capa!$B$6="B",0,Capa!$B$6)&gt;=C16,1,0),"")</f>
        <v/>
      </c>
      <c r="C16" s="6">
        <f t="shared" si="0"/>
        <v>2</v>
      </c>
      <c r="D16" s="5" t="s">
        <v>9</v>
      </c>
      <c r="E16" s="164"/>
      <c r="F16" s="26"/>
      <c r="G16" s="160"/>
      <c r="H16" s="161"/>
      <c r="I16" s="32"/>
      <c r="J16" s="157"/>
      <c r="K16" s="162"/>
      <c r="L16" s="158"/>
    </row>
    <row r="17" spans="1:12" ht="72.5" x14ac:dyDescent="0.35">
      <c r="A17" s="118" t="s">
        <v>965</v>
      </c>
      <c r="B17" s="7">
        <f>IF(  AND(ISNUMBER(C17),OR(ISNUMBER(D17),D17="PG")),IF(IF(Capa!$B$6="B",0,Capa!$B$6)&gt;=C17,1,0),"")</f>
        <v>0</v>
      </c>
      <c r="C17" s="6">
        <f t="shared" si="0"/>
        <v>2</v>
      </c>
      <c r="D17" s="5">
        <v>306</v>
      </c>
      <c r="E17" s="164" t="s">
        <v>468</v>
      </c>
      <c r="F17" s="26"/>
      <c r="G17" s="160"/>
      <c r="H17" s="161"/>
      <c r="I17" s="32"/>
      <c r="J17" s="157"/>
      <c r="K17" s="162"/>
      <c r="L17" s="158"/>
    </row>
    <row r="18" spans="1:12" ht="61.25" customHeight="1" x14ac:dyDescent="0.35">
      <c r="A18" s="118" t="s">
        <v>965</v>
      </c>
      <c r="B18" s="7">
        <f>IF(  AND(ISNUMBER(C18),OR(ISNUMBER(D18),D18="PG")),IF(IF(Capa!$B$6="B",0,Capa!$B$6)&gt;=C18,1,0),"")</f>
        <v>0</v>
      </c>
      <c r="C18" s="6">
        <f t="shared" si="0"/>
        <v>2</v>
      </c>
      <c r="D18" s="5">
        <v>307</v>
      </c>
      <c r="E18" s="164" t="s">
        <v>665</v>
      </c>
      <c r="F18" s="26"/>
      <c r="G18" s="160"/>
      <c r="H18" s="161"/>
      <c r="I18" s="32"/>
      <c r="J18" s="157"/>
      <c r="K18" s="162"/>
      <c r="L18" s="158"/>
    </row>
    <row r="19" spans="1:12" ht="43.5" x14ac:dyDescent="0.35">
      <c r="A19" s="118" t="s">
        <v>965</v>
      </c>
      <c r="B19" s="7">
        <f>IF(  AND(ISNUMBER(C19),OR(ISNUMBER(D19),D19="PG")),IF(IF(Capa!$B$6="B",0,Capa!$B$6)&gt;=C19,1,0),"")</f>
        <v>0</v>
      </c>
      <c r="C19" s="6">
        <f t="shared" si="0"/>
        <v>2</v>
      </c>
      <c r="D19" s="5">
        <v>308</v>
      </c>
      <c r="E19" s="164" t="s">
        <v>182</v>
      </c>
      <c r="F19" s="26"/>
      <c r="G19" s="160"/>
      <c r="H19" s="161"/>
      <c r="I19" s="32"/>
      <c r="J19" s="157"/>
      <c r="K19" s="162"/>
      <c r="L19" s="158"/>
    </row>
    <row r="20" spans="1:12" ht="6.65" customHeight="1" x14ac:dyDescent="0.35">
      <c r="A20" s="118" t="s">
        <v>965</v>
      </c>
      <c r="B20" s="7" t="str">
        <f>IF(  AND(ISNUMBER(C20),OR(ISNUMBER(D20),D20="PG")),IF(IF(Capa!$B$6="B",0,Capa!$B$6)&gt;=C20,1,0),"")</f>
        <v/>
      </c>
      <c r="C20" s="6">
        <f t="shared" si="0"/>
        <v>3</v>
      </c>
      <c r="D20" s="5" t="s">
        <v>11</v>
      </c>
      <c r="E20" s="164"/>
      <c r="F20" s="26"/>
      <c r="G20" s="160"/>
      <c r="H20" s="161"/>
      <c r="I20" s="32"/>
      <c r="J20" s="157"/>
      <c r="K20" s="162"/>
      <c r="L20" s="158"/>
    </row>
    <row r="21" spans="1:12" ht="29" x14ac:dyDescent="0.35">
      <c r="A21" s="118" t="s">
        <v>965</v>
      </c>
      <c r="B21" s="7">
        <f>IF(  AND(ISNUMBER(C21),OR(ISNUMBER(D21),D21="PG")),IF(IF(Capa!$B$6="B",0,Capa!$B$6)&gt;=C21,1,0),"")</f>
        <v>0</v>
      </c>
      <c r="C21" s="6">
        <f t="shared" si="0"/>
        <v>3</v>
      </c>
      <c r="D21" s="5">
        <v>309</v>
      </c>
      <c r="E21" s="164" t="s">
        <v>183</v>
      </c>
      <c r="F21" s="26"/>
      <c r="G21" s="160"/>
      <c r="H21" s="161"/>
      <c r="I21" s="32"/>
      <c r="J21" s="157"/>
      <c r="K21" s="162"/>
      <c r="L21" s="158"/>
    </row>
    <row r="22" spans="1:12" ht="34.25" customHeight="1" x14ac:dyDescent="0.35">
      <c r="A22" s="118" t="s">
        <v>965</v>
      </c>
      <c r="B22" s="7">
        <f>IF(  AND(ISNUMBER(C22),OR(ISNUMBER(D22),D22="PG")),IF(IF(Capa!$B$6="B",0,Capa!$B$6)&gt;=C22,1,0),"")</f>
        <v>0</v>
      </c>
      <c r="C22" s="6">
        <f t="shared" si="0"/>
        <v>3</v>
      </c>
      <c r="D22" s="5">
        <v>310</v>
      </c>
      <c r="E22" s="164" t="s">
        <v>666</v>
      </c>
      <c r="F22" s="26"/>
      <c r="G22" s="160"/>
      <c r="H22" s="161"/>
      <c r="I22" s="32"/>
      <c r="J22" s="157"/>
      <c r="K22" s="162"/>
      <c r="L22" s="158"/>
    </row>
    <row r="23" spans="1:12" ht="43.5" x14ac:dyDescent="0.35">
      <c r="A23" s="118" t="s">
        <v>965</v>
      </c>
      <c r="B23" s="7">
        <f>IF(  AND(ISNUMBER(C23),OR(ISNUMBER(D23),D23="PG")),IF(IF(Capa!$B$6="B",0,Capa!$B$6)&gt;=C23,1,0),"")</f>
        <v>0</v>
      </c>
      <c r="C23" s="6">
        <f t="shared" si="0"/>
        <v>3</v>
      </c>
      <c r="D23" s="5">
        <v>311</v>
      </c>
      <c r="E23" s="164" t="s">
        <v>184</v>
      </c>
      <c r="F23" s="26"/>
      <c r="G23" s="160"/>
      <c r="H23" s="161"/>
      <c r="I23" s="32"/>
      <c r="J23" s="157"/>
      <c r="K23" s="162"/>
      <c r="L23" s="158"/>
    </row>
    <row r="24" spans="1:12" ht="29" x14ac:dyDescent="0.35">
      <c r="A24" s="118" t="s">
        <v>965</v>
      </c>
      <c r="B24" s="7">
        <f>IF(  AND(ISNUMBER(C24),OR(ISNUMBER(D24),D24="PG")),IF(IF(Capa!$B$6="B",0,Capa!$B$6)&gt;=C24,1,0),"")</f>
        <v>0</v>
      </c>
      <c r="C24" s="6">
        <f t="shared" si="0"/>
        <v>3</v>
      </c>
      <c r="D24" s="5">
        <v>312</v>
      </c>
      <c r="E24" s="164" t="s">
        <v>667</v>
      </c>
      <c r="F24" s="26"/>
      <c r="G24" s="160"/>
      <c r="H24" s="161"/>
      <c r="I24" s="32"/>
      <c r="J24" s="157"/>
      <c r="K24" s="162"/>
      <c r="L24" s="158"/>
    </row>
    <row r="25" spans="1:12" ht="11.75" customHeight="1" x14ac:dyDescent="0.35">
      <c r="B25" s="7" t="str">
        <f>IF(  AND(ISNUMBER(C25),OR(ISNUMBER(D25),D25="PG")),IF(IF(Capa!$B$6="B",0,Capa!$B$6)&gt;=C25,1,0),"")</f>
        <v/>
      </c>
      <c r="C25" s="10" t="str">
        <f t="shared" ref="C25:C89" si="1">IF(ISBLANK(D25),"",IF(ISERR(SEARCH(D25&amp;"\","&lt;B&gt;\&lt;1&gt;\&lt;2&gt;\&lt;3&gt;\")),IF(AND(NOT(ISBLANK(C24)),C24&lt;=3),C24,""),
IF(SEARCH(D25&amp;"\","&lt;B&gt;\&lt;1&gt;\&lt;2&gt;\&lt;3&gt;\")=1,0,IF(SEARCH(D25&amp;"\","&lt;B&gt;\&lt;1&gt;\&lt;2&gt;\&lt;3&gt;\")=5,1,IF(SEARCH(D25&amp;"\","&lt;B&gt;\&lt;1&gt;\&lt;2&gt;\&lt;3&gt;\")=9,2,IF(SEARCH(D25&amp;"\","&lt;B&gt;\&lt;1&gt;\&lt;2&gt;\&lt;3&gt;\")=13,3,""))))))</f>
        <v/>
      </c>
      <c r="D25" s="2"/>
      <c r="E25" s="171"/>
      <c r="F25" s="27"/>
      <c r="G25" s="187"/>
      <c r="H25" s="157"/>
      <c r="I25" s="27"/>
      <c r="J25" s="157"/>
      <c r="K25" s="189"/>
      <c r="L25" s="158"/>
    </row>
    <row r="26" spans="1:12" x14ac:dyDescent="0.35">
      <c r="A26" s="118" t="s">
        <v>966</v>
      </c>
      <c r="B26" s="7" t="str">
        <f>IF(  AND(ISNUMBER(C26),OR(ISNUMBER(D26),D26="PG")),IF(IF(Capa!$B$6="B",0,Capa!$B$6)&gt;=C26,1,0),"")</f>
        <v/>
      </c>
      <c r="C26" s="11" t="str">
        <f t="shared" si="1"/>
        <v/>
      </c>
      <c r="D26" s="15"/>
      <c r="E26" s="182" t="s">
        <v>185</v>
      </c>
      <c r="F26" s="24"/>
      <c r="G26" s="132"/>
      <c r="H26" s="132"/>
      <c r="I26" s="24"/>
      <c r="J26" s="132"/>
      <c r="K26" s="183"/>
      <c r="L26" s="270">
        <f>IF(COUNTIFS($A$1:$A$230,"="&amp;$A26,$B$1:$B$230,"&gt;0",$D$1:$D$230,"&gt;0")&gt;0,
        (COUNTIFS($A$1:$A$230,"="&amp;$A26,$B$1:$B$230,"&gt;0",$D$1:$D$230,"&gt;0",F$1:F$230,"=S",I$1:I$230,"") +
         (COUNTIFS($A$1:$A$230,"="&amp;$A26,$B$1:$B$230,"&gt;0",$D$1:$D$230,"&gt;0",$F$1:$F$230,"=P",I$1:I$230,"")/2) +
         COUNTIFS($A$1:$A$230,"="&amp;$A26,$B$1:$B$230,"&gt;0",$D$1:$D$230,"&gt;0",I$1:I$230,"=S") +
         (COUNTIFS($A$1:$A$230,"="&amp;$A26,$B$1:$B$230,"&gt;0",$D$1:$D$230,"&gt;0",I$1:I$230,"=P")/2)
         )/COUNTIFS($A$1:$A$230,"="&amp;$A26,$B$1:$B$230,"&gt;0",$D$1:$D$230,"&gt;0"),"")</f>
        <v>0</v>
      </c>
    </row>
    <row r="27" spans="1:12" ht="5.4" customHeight="1" x14ac:dyDescent="0.35">
      <c r="A27" s="118" t="s">
        <v>966</v>
      </c>
      <c r="B27" s="7" t="str">
        <f>IF(  AND(ISNUMBER(C27),OR(ISNUMBER(D27),D27="PG")),IF(IF(Capa!$B$6="B",0,Capa!$B$6)&gt;=C27,1,0),"")</f>
        <v/>
      </c>
      <c r="C27" s="6">
        <f t="shared" si="1"/>
        <v>0</v>
      </c>
      <c r="D27" s="5" t="s">
        <v>4</v>
      </c>
      <c r="E27" s="171"/>
      <c r="F27" s="27"/>
      <c r="G27" s="187"/>
      <c r="H27" s="157"/>
      <c r="I27" s="27"/>
      <c r="J27" s="157"/>
      <c r="K27" s="189"/>
      <c r="L27" s="242"/>
    </row>
    <row r="28" spans="1:12" ht="78" x14ac:dyDescent="0.35">
      <c r="A28" s="118" t="s">
        <v>966</v>
      </c>
      <c r="B28" s="7">
        <f>IF(  AND(ISNUMBER(C28),OR(ISNUMBER(D28),D28="PG")),IF(IF(Capa!$B$6="B",0,Capa!$B$6)&gt;=C28,1,0),"")</f>
        <v>1</v>
      </c>
      <c r="C28" s="6">
        <f t="shared" si="1"/>
        <v>0</v>
      </c>
      <c r="D28" s="5" t="s">
        <v>295</v>
      </c>
      <c r="E28" s="159" t="s">
        <v>186</v>
      </c>
      <c r="F28" s="26"/>
      <c r="G28" s="160"/>
      <c r="H28" s="161"/>
      <c r="I28" s="32"/>
      <c r="J28" s="157"/>
      <c r="K28" s="162"/>
      <c r="L28" s="163"/>
    </row>
    <row r="29" spans="1:12" ht="43.5" x14ac:dyDescent="0.35">
      <c r="A29" s="118" t="s">
        <v>966</v>
      </c>
      <c r="B29" s="7">
        <f>IF(  AND(ISNUMBER(C29),OR(ISNUMBER(D29),D29="PG")),IF(IF(Capa!$B$6="B",0,Capa!$B$6)&gt;=C29,1,0),"")</f>
        <v>1</v>
      </c>
      <c r="C29" s="6">
        <f t="shared" si="1"/>
        <v>0</v>
      </c>
      <c r="D29" s="5">
        <v>313</v>
      </c>
      <c r="E29" s="164" t="s">
        <v>668</v>
      </c>
      <c r="F29" s="26"/>
      <c r="G29" s="160"/>
      <c r="H29" s="161"/>
      <c r="I29" s="32"/>
      <c r="J29" s="157"/>
      <c r="K29" s="162"/>
      <c r="L29" s="158"/>
    </row>
    <row r="30" spans="1:12" ht="29" x14ac:dyDescent="0.35">
      <c r="A30" s="118" t="s">
        <v>966</v>
      </c>
      <c r="B30" s="7">
        <f>IF(  AND(ISNUMBER(C30),OR(ISNUMBER(D30),D30="PG")),IF(IF(Capa!$B$6="B",0,Capa!$B$6)&gt;=C30,1,0),"")</f>
        <v>1</v>
      </c>
      <c r="C30" s="6">
        <f t="shared" si="1"/>
        <v>0</v>
      </c>
      <c r="D30" s="5">
        <v>314</v>
      </c>
      <c r="E30" s="164" t="s">
        <v>187</v>
      </c>
      <c r="F30" s="26"/>
      <c r="G30" s="160"/>
      <c r="H30" s="161"/>
      <c r="I30" s="32"/>
      <c r="J30" s="157"/>
      <c r="K30" s="162"/>
      <c r="L30" s="158"/>
    </row>
    <row r="31" spans="1:12" ht="29" x14ac:dyDescent="0.35">
      <c r="A31" s="118" t="s">
        <v>966</v>
      </c>
      <c r="B31" s="7">
        <f>IF(  AND(ISNUMBER(C31),OR(ISNUMBER(D31),D31="PG")),IF(IF(Capa!$B$6="B",0,Capa!$B$6)&gt;=C31,1,0),"")</f>
        <v>1</v>
      </c>
      <c r="C31" s="6">
        <f t="shared" si="1"/>
        <v>0</v>
      </c>
      <c r="D31" s="5">
        <v>315</v>
      </c>
      <c r="E31" s="164" t="s">
        <v>669</v>
      </c>
      <c r="F31" s="26"/>
      <c r="G31" s="160"/>
      <c r="H31" s="161"/>
      <c r="I31" s="32"/>
      <c r="J31" s="157"/>
      <c r="K31" s="162"/>
      <c r="L31" s="158"/>
    </row>
    <row r="32" spans="1:12" ht="7.25" customHeight="1" x14ac:dyDescent="0.35">
      <c r="A32" s="118" t="s">
        <v>966</v>
      </c>
      <c r="B32" s="7" t="str">
        <f>IF(  AND(ISNUMBER(C32),OR(ISNUMBER(D32),D32="PG")),IF(IF(Capa!$B$6="B",0,Capa!$B$6)&gt;=C32,1,0),"")</f>
        <v/>
      </c>
      <c r="C32" s="6">
        <f t="shared" si="1"/>
        <v>1</v>
      </c>
      <c r="D32" s="5" t="s">
        <v>6</v>
      </c>
      <c r="E32" s="164"/>
      <c r="F32" s="26"/>
      <c r="G32" s="160"/>
      <c r="H32" s="161"/>
      <c r="I32" s="32"/>
      <c r="J32" s="157"/>
      <c r="K32" s="162"/>
      <c r="L32" s="158"/>
    </row>
    <row r="33" spans="1:12" ht="43.5" x14ac:dyDescent="0.35">
      <c r="A33" s="118" t="s">
        <v>966</v>
      </c>
      <c r="B33" s="7">
        <f>IF(  AND(ISNUMBER(C33),OR(ISNUMBER(D33),D33="PG")),IF(IF(Capa!$B$6="B",0,Capa!$B$6)&gt;=C33,1,0),"")</f>
        <v>0</v>
      </c>
      <c r="C33" s="6">
        <f>IF(ISBLANK(D33),"",IF(ISERR(SEARCH(D33&amp;"\","&lt;B&gt;\&lt;1&gt;\&lt;2&gt;\&lt;3&gt;\")),IF(AND(NOT(ISBLANK(C32)),C32&lt;=3),C32,""),
IF(SEARCH(D33&amp;"\","&lt;B&gt;\&lt;1&gt;\&lt;2&gt;\&lt;3&gt;\")=1,0,IF(SEARCH(D33&amp;"\","&lt;B&gt;\&lt;1&gt;\&lt;2&gt;\&lt;3&gt;\")=5,1,IF(SEARCH(D33&amp;"\","&lt;B&gt;\&lt;1&gt;\&lt;2&gt;\&lt;3&gt;\")=9,2,IF(SEARCH(D33&amp;"\","&lt;B&gt;\&lt;1&gt;\&lt;2&gt;\&lt;3&gt;\")=13,3,""))))))</f>
        <v>1</v>
      </c>
      <c r="D33" s="5">
        <v>316</v>
      </c>
      <c r="E33" s="164" t="s">
        <v>188</v>
      </c>
      <c r="F33" s="26"/>
      <c r="G33" s="160"/>
      <c r="H33" s="161"/>
      <c r="I33" s="32"/>
      <c r="J33" s="157"/>
      <c r="K33" s="162"/>
      <c r="L33" s="158"/>
    </row>
    <row r="34" spans="1:12" ht="6" customHeight="1" x14ac:dyDescent="0.35">
      <c r="A34" s="118" t="s">
        <v>966</v>
      </c>
      <c r="B34" s="7" t="str">
        <f>IF(  AND(ISNUMBER(C34),OR(ISNUMBER(D34),D34="PG")),IF(IF(Capa!$B$6="B",0,Capa!$B$6)&gt;=C34,1,0),"")</f>
        <v/>
      </c>
      <c r="C34" s="6">
        <f t="shared" si="1"/>
        <v>2</v>
      </c>
      <c r="D34" s="5" t="s">
        <v>9</v>
      </c>
      <c r="E34" s="164"/>
      <c r="F34" s="26"/>
      <c r="G34" s="160"/>
      <c r="H34" s="161"/>
      <c r="I34" s="32"/>
      <c r="J34" s="157"/>
      <c r="K34" s="162"/>
      <c r="L34" s="158"/>
    </row>
    <row r="35" spans="1:12" ht="29" x14ac:dyDescent="0.35">
      <c r="A35" s="118" t="s">
        <v>966</v>
      </c>
      <c r="B35" s="7">
        <f>IF(  AND(ISNUMBER(C35),OR(ISNUMBER(D35),D35="PG")),IF(IF(Capa!$B$6="B",0,Capa!$B$6)&gt;=C35,1,0),"")</f>
        <v>0</v>
      </c>
      <c r="C35" s="6">
        <f t="shared" si="1"/>
        <v>2</v>
      </c>
      <c r="D35" s="5">
        <v>317</v>
      </c>
      <c r="E35" s="164" t="s">
        <v>189</v>
      </c>
      <c r="F35" s="26"/>
      <c r="G35" s="160"/>
      <c r="H35" s="161"/>
      <c r="I35" s="32"/>
      <c r="J35" s="157"/>
      <c r="K35" s="162"/>
      <c r="L35" s="158"/>
    </row>
    <row r="36" spans="1:12" ht="43.5" x14ac:dyDescent="0.35">
      <c r="A36" s="118" t="s">
        <v>966</v>
      </c>
      <c r="B36" s="7">
        <f>IF(  AND(ISNUMBER(C36),OR(ISNUMBER(D36),D36="PG")),IF(IF(Capa!$B$6="B",0,Capa!$B$6)&gt;=C36,1,0),"")</f>
        <v>0</v>
      </c>
      <c r="C36" s="6">
        <f t="shared" si="1"/>
        <v>2</v>
      </c>
      <c r="D36" s="5">
        <v>318</v>
      </c>
      <c r="E36" s="164" t="s">
        <v>190</v>
      </c>
      <c r="F36" s="26"/>
      <c r="G36" s="160"/>
      <c r="H36" s="161"/>
      <c r="I36" s="32"/>
      <c r="J36" s="157"/>
      <c r="K36" s="162"/>
      <c r="L36" s="158"/>
    </row>
    <row r="37" spans="1:12" ht="43.5" x14ac:dyDescent="0.35">
      <c r="A37" s="118" t="s">
        <v>966</v>
      </c>
      <c r="B37" s="7">
        <f>IF(  AND(ISNUMBER(C37),OR(ISNUMBER(D37),D37="PG")),IF(IF(Capa!$B$6="B",0,Capa!$B$6)&gt;=C37,1,0),"")</f>
        <v>0</v>
      </c>
      <c r="C37" s="6">
        <f t="shared" si="1"/>
        <v>2</v>
      </c>
      <c r="D37" s="5">
        <v>319</v>
      </c>
      <c r="E37" s="164" t="s">
        <v>191</v>
      </c>
      <c r="F37" s="26"/>
      <c r="G37" s="160"/>
      <c r="H37" s="161"/>
      <c r="I37" s="32"/>
      <c r="J37" s="157"/>
      <c r="K37" s="162"/>
      <c r="L37" s="158"/>
    </row>
    <row r="38" spans="1:12" ht="6" customHeight="1" x14ac:dyDescent="0.35">
      <c r="A38" s="118" t="s">
        <v>966</v>
      </c>
      <c r="B38" s="7" t="str">
        <f>IF(  AND(ISNUMBER(C38),OR(ISNUMBER(D38),D38="PG")),IF(IF(Capa!$B$6="B",0,Capa!$B$6)&gt;=C38,1,0),"")</f>
        <v/>
      </c>
      <c r="C38" s="6">
        <f t="shared" si="1"/>
        <v>3</v>
      </c>
      <c r="D38" s="5" t="s">
        <v>11</v>
      </c>
      <c r="E38" s="164"/>
      <c r="F38" s="26"/>
      <c r="G38" s="160"/>
      <c r="H38" s="161"/>
      <c r="I38" s="32"/>
      <c r="J38" s="157"/>
      <c r="K38" s="162"/>
      <c r="L38" s="158"/>
    </row>
    <row r="39" spans="1:12" ht="29" x14ac:dyDescent="0.35">
      <c r="A39" s="118" t="s">
        <v>966</v>
      </c>
      <c r="B39" s="7">
        <f>IF(  AND(ISNUMBER(C39),OR(ISNUMBER(D39),D39="PG")),IF(IF(Capa!$B$6="B",0,Capa!$B$6)&gt;=C39,1,0),"")</f>
        <v>0</v>
      </c>
      <c r="C39" s="6">
        <f t="shared" si="1"/>
        <v>3</v>
      </c>
      <c r="D39" s="5">
        <v>320</v>
      </c>
      <c r="E39" s="164" t="s">
        <v>192</v>
      </c>
      <c r="F39" s="26"/>
      <c r="G39" s="160"/>
      <c r="H39" s="161"/>
      <c r="I39" s="32"/>
      <c r="J39" s="157"/>
      <c r="K39" s="162"/>
      <c r="L39" s="158"/>
    </row>
    <row r="40" spans="1:12" ht="58" x14ac:dyDescent="0.35">
      <c r="A40" s="118" t="s">
        <v>966</v>
      </c>
      <c r="B40" s="7">
        <f>IF(  AND(ISNUMBER(C40),OR(ISNUMBER(D40),D40="PG")),IF(IF(Capa!$B$6="B",0,Capa!$B$6)&gt;=C40,1,0),"")</f>
        <v>0</v>
      </c>
      <c r="C40" s="6">
        <f t="shared" si="1"/>
        <v>3</v>
      </c>
      <c r="D40" s="5">
        <v>321</v>
      </c>
      <c r="E40" s="164" t="s">
        <v>193</v>
      </c>
      <c r="F40" s="26"/>
      <c r="G40" s="160"/>
      <c r="H40" s="161"/>
      <c r="I40" s="32"/>
      <c r="J40" s="157"/>
      <c r="K40" s="162"/>
      <c r="L40" s="158"/>
    </row>
    <row r="41" spans="1:12" ht="29" x14ac:dyDescent="0.35">
      <c r="A41" s="118" t="s">
        <v>966</v>
      </c>
      <c r="B41" s="7">
        <f>IF(  AND(ISNUMBER(C41),OR(ISNUMBER(D41),D41="PG")),IF(IF(Capa!$B$6="B",0,Capa!$B$6)&gt;=C41,1,0),"")</f>
        <v>0</v>
      </c>
      <c r="C41" s="6">
        <f t="shared" si="1"/>
        <v>3</v>
      </c>
      <c r="D41" s="5">
        <v>322</v>
      </c>
      <c r="E41" s="164" t="s">
        <v>670</v>
      </c>
      <c r="F41" s="26"/>
      <c r="G41" s="160"/>
      <c r="H41" s="161"/>
      <c r="I41" s="32"/>
      <c r="J41" s="157"/>
      <c r="K41" s="162"/>
      <c r="L41" s="158"/>
    </row>
    <row r="42" spans="1:12" ht="8.15" customHeight="1" x14ac:dyDescent="0.35">
      <c r="B42" s="7" t="str">
        <f>IF(  AND(ISNUMBER(C42),OR(ISNUMBER(D42),D42="PG")),IF(IF(Capa!$B$6="B",0,Capa!$B$6)&gt;=C42,1,0),"")</f>
        <v/>
      </c>
      <c r="C42" s="10" t="str">
        <f t="shared" si="1"/>
        <v/>
      </c>
      <c r="D42" s="2"/>
      <c r="E42" s="171"/>
      <c r="F42" s="27"/>
      <c r="G42" s="187"/>
      <c r="H42" s="157"/>
      <c r="I42" s="27"/>
      <c r="J42" s="157"/>
      <c r="K42" s="189"/>
      <c r="L42" s="158"/>
    </row>
    <row r="43" spans="1:12" x14ac:dyDescent="0.35">
      <c r="A43" s="118" t="s">
        <v>967</v>
      </c>
      <c r="B43" s="7" t="str">
        <f>IF(  AND(ISNUMBER(C43),OR(ISNUMBER(D43),D43="PG")),IF(IF(Capa!$B$6="B",0,Capa!$B$6)&gt;=C43,1,0),"")</f>
        <v/>
      </c>
      <c r="C43" s="11" t="str">
        <f t="shared" si="1"/>
        <v/>
      </c>
      <c r="D43" s="15"/>
      <c r="E43" s="182" t="s">
        <v>469</v>
      </c>
      <c r="F43" s="24"/>
      <c r="G43" s="132"/>
      <c r="H43" s="132"/>
      <c r="I43" s="24"/>
      <c r="J43" s="132"/>
      <c r="K43" s="183"/>
      <c r="L43" s="270">
        <f>IF(COUNTIFS($A$1:$A$230,"="&amp;$A43,$B$1:$B$230,"&gt;0",$D$1:$D$230,"&gt;0")&gt;0,
        (COUNTIFS($A$1:$A$230,"="&amp;$A43,$B$1:$B$230,"&gt;0",$D$1:$D$230,"&gt;0",F$1:F$230,"=S",I$1:I$230,"") +
         (COUNTIFS($A$1:$A$230,"="&amp;$A43,$B$1:$B$230,"&gt;0",$D$1:$D$230,"&gt;0",$F$1:$F$230,"=P",I$1:I$230,"")/2) +
         COUNTIFS($A$1:$A$230,"="&amp;$A43,$B$1:$B$230,"&gt;0",$D$1:$D$230,"&gt;0",I$1:I$230,"=S") +
         (COUNTIFS($A$1:$A$230,"="&amp;$A43,$B$1:$B$230,"&gt;0",$D$1:$D$230,"&gt;0",I$1:I$230,"=P")/2)
         )/COUNTIFS($A$1:$A$230,"="&amp;$A43,$B$1:$B$230,"&gt;0",$D$1:$D$230,"&gt;0"),"")</f>
        <v>0</v>
      </c>
    </row>
    <row r="44" spans="1:12" ht="5.4" customHeight="1" x14ac:dyDescent="0.35">
      <c r="A44" s="118" t="s">
        <v>967</v>
      </c>
      <c r="B44" s="7" t="str">
        <f>IF(  AND(ISNUMBER(C44),OR(ISNUMBER(D44),D44="PG")),IF(IF(Capa!$B$6="B",0,Capa!$B$6)&gt;=C44,1,0),"")</f>
        <v/>
      </c>
      <c r="C44" s="6">
        <f t="shared" si="1"/>
        <v>0</v>
      </c>
      <c r="D44" s="5" t="s">
        <v>4</v>
      </c>
      <c r="E44" s="171"/>
      <c r="F44" s="27"/>
      <c r="G44" s="187"/>
      <c r="H44" s="157"/>
      <c r="I44" s="27"/>
      <c r="J44" s="157"/>
      <c r="K44" s="189"/>
      <c r="L44" s="163"/>
    </row>
    <row r="45" spans="1:12" ht="65" x14ac:dyDescent="0.35">
      <c r="A45" s="118" t="s">
        <v>967</v>
      </c>
      <c r="B45" s="7">
        <f>IF(  AND(ISNUMBER(C45),OR(ISNUMBER(D45),D45="PG")),IF(IF(Capa!$B$6="B",0,Capa!$B$6)&gt;=C45,1,0),"")</f>
        <v>1</v>
      </c>
      <c r="C45" s="6">
        <f t="shared" si="1"/>
        <v>0</v>
      </c>
      <c r="D45" s="5" t="s">
        <v>295</v>
      </c>
      <c r="E45" s="159" t="s">
        <v>470</v>
      </c>
      <c r="F45" s="26"/>
      <c r="G45" s="160"/>
      <c r="H45" s="161"/>
      <c r="I45" s="32"/>
      <c r="J45" s="157"/>
      <c r="K45" s="162"/>
      <c r="L45" s="163"/>
    </row>
    <row r="46" spans="1:12" ht="29" x14ac:dyDescent="0.35">
      <c r="A46" s="118" t="s">
        <v>967</v>
      </c>
      <c r="B46" s="7">
        <f>IF(  AND(ISNUMBER(C46),OR(ISNUMBER(D46),D46="PG")),IF(IF(Capa!$B$6="B",0,Capa!$B$6)&gt;=C46,1,0),"")</f>
        <v>1</v>
      </c>
      <c r="C46" s="6">
        <f>IF(ISBLANK(D46),"",IF(ISERR(SEARCH(D46&amp;"\","&lt;B&gt;\&lt;1&gt;\&lt;2&gt;\&lt;3&gt;\")),IF(AND(NOT(ISBLANK(C44)),C44&lt;=3),C44,""),
IF(SEARCH(D46&amp;"\","&lt;B&gt;\&lt;1&gt;\&lt;2&gt;\&lt;3&gt;\")=1,0,IF(SEARCH(D46&amp;"\","&lt;B&gt;\&lt;1&gt;\&lt;2&gt;\&lt;3&gt;\")=5,1,IF(SEARCH(D46&amp;"\","&lt;B&gt;\&lt;1&gt;\&lt;2&gt;\&lt;3&gt;\")=9,2,IF(SEARCH(D46&amp;"\","&lt;B&gt;\&lt;1&gt;\&lt;2&gt;\&lt;3&gt;\")=13,3,""))))))</f>
        <v>0</v>
      </c>
      <c r="D46" s="5">
        <v>323</v>
      </c>
      <c r="E46" s="239" t="s">
        <v>471</v>
      </c>
      <c r="F46" s="26"/>
      <c r="G46" s="160"/>
      <c r="H46" s="161"/>
      <c r="I46" s="32"/>
      <c r="J46" s="157"/>
      <c r="K46" s="162"/>
      <c r="L46" s="158"/>
    </row>
    <row r="47" spans="1:12" ht="43.5" x14ac:dyDescent="0.35">
      <c r="A47" s="118" t="s">
        <v>967</v>
      </c>
      <c r="B47" s="7">
        <f>IF(  AND(ISNUMBER(C47),OR(ISNUMBER(D47),D47="PG")),IF(IF(Capa!$B$6="B",0,Capa!$B$6)&gt;=C47,1,0),"")</f>
        <v>1</v>
      </c>
      <c r="C47" s="6">
        <f>IF(ISBLANK(D47),"",IF(ISERR(SEARCH(D47&amp;"\","&lt;B&gt;\&lt;1&gt;\&lt;2&gt;\&lt;3&gt;\")),IF(AND(NOT(ISBLANK(C45)),C45&lt;=3),C45,""),
IF(SEARCH(D47&amp;"\","&lt;B&gt;\&lt;1&gt;\&lt;2&gt;\&lt;3&gt;\")=1,0,IF(SEARCH(D47&amp;"\","&lt;B&gt;\&lt;1&gt;\&lt;2&gt;\&lt;3&gt;\")=5,1,IF(SEARCH(D47&amp;"\","&lt;B&gt;\&lt;1&gt;\&lt;2&gt;\&lt;3&gt;\")=9,2,IF(SEARCH(D47&amp;"\","&lt;B&gt;\&lt;1&gt;\&lt;2&gt;\&lt;3&gt;\")=13,3,""))))))</f>
        <v>0</v>
      </c>
      <c r="D47" s="5">
        <v>324</v>
      </c>
      <c r="E47" s="164" t="s">
        <v>472</v>
      </c>
      <c r="F47" s="26"/>
      <c r="G47" s="160"/>
      <c r="H47" s="161"/>
      <c r="I47" s="32"/>
      <c r="J47" s="157"/>
      <c r="K47" s="162"/>
      <c r="L47" s="158"/>
    </row>
    <row r="48" spans="1:12" ht="7.75" customHeight="1" x14ac:dyDescent="0.35">
      <c r="A48" s="118" t="s">
        <v>967</v>
      </c>
      <c r="B48" s="7" t="str">
        <f>IF(  AND(ISNUMBER(C48),OR(ISNUMBER(D48),D48="PG")),IF(IF(Capa!$B$6="B",0,Capa!$B$6)&gt;=C48,1,0),"")</f>
        <v/>
      </c>
      <c r="C48" s="6">
        <f t="shared" si="1"/>
        <v>1</v>
      </c>
      <c r="D48" s="5" t="s">
        <v>6</v>
      </c>
      <c r="E48" s="164"/>
      <c r="F48" s="26"/>
      <c r="G48" s="160"/>
      <c r="H48" s="161"/>
      <c r="I48" s="32"/>
      <c r="J48" s="157"/>
      <c r="K48" s="162"/>
      <c r="L48" s="158"/>
    </row>
    <row r="49" spans="1:12" ht="92.4" customHeight="1" x14ac:dyDescent="0.35">
      <c r="A49" s="118" t="s">
        <v>967</v>
      </c>
      <c r="B49" s="7">
        <f>IF(  AND(ISNUMBER(C49),OR(ISNUMBER(D49),D49="PG")),IF(IF(Capa!$B$6="B",0,Capa!$B$6)&gt;=C49,1,0),"")</f>
        <v>0</v>
      </c>
      <c r="C49" s="6">
        <f t="shared" si="1"/>
        <v>1</v>
      </c>
      <c r="D49" s="5">
        <v>325</v>
      </c>
      <c r="E49" s="164" t="s">
        <v>671</v>
      </c>
      <c r="F49" s="26"/>
      <c r="G49" s="160"/>
      <c r="H49" s="161"/>
      <c r="I49" s="32"/>
      <c r="J49" s="157"/>
      <c r="K49" s="162"/>
      <c r="L49" s="158"/>
    </row>
    <row r="50" spans="1:12" ht="58" x14ac:dyDescent="0.35">
      <c r="A50" s="118" t="s">
        <v>967</v>
      </c>
      <c r="B50" s="7">
        <f>IF(  AND(ISNUMBER(C50),OR(ISNUMBER(D50),D50="PG")),IF(IF(Capa!$B$6="B",0,Capa!$B$6)&gt;=C50,1,0),"")</f>
        <v>0</v>
      </c>
      <c r="C50" s="6">
        <f t="shared" si="1"/>
        <v>1</v>
      </c>
      <c r="D50" s="5">
        <v>326</v>
      </c>
      <c r="E50" s="164" t="s">
        <v>473</v>
      </c>
      <c r="F50" s="26"/>
      <c r="G50" s="160"/>
      <c r="H50" s="161"/>
      <c r="I50" s="32"/>
      <c r="J50" s="157"/>
      <c r="K50" s="162"/>
      <c r="L50" s="158"/>
    </row>
    <row r="51" spans="1:12" ht="29" x14ac:dyDescent="0.35">
      <c r="A51" s="118" t="s">
        <v>967</v>
      </c>
      <c r="B51" s="7">
        <f>IF(  AND(ISNUMBER(C51),OR(ISNUMBER(D51),D51="PG")),IF(IF(Capa!$B$6="B",0,Capa!$B$6)&gt;=C51,1,0),"")</f>
        <v>0</v>
      </c>
      <c r="C51" s="6">
        <f t="shared" si="1"/>
        <v>1</v>
      </c>
      <c r="D51" s="5">
        <v>327</v>
      </c>
      <c r="E51" s="164" t="s">
        <v>194</v>
      </c>
      <c r="F51" s="26"/>
      <c r="G51" s="160"/>
      <c r="H51" s="161"/>
      <c r="I51" s="32"/>
      <c r="J51" s="157"/>
      <c r="K51" s="162"/>
      <c r="L51" s="158"/>
    </row>
    <row r="52" spans="1:12" ht="5.4" customHeight="1" x14ac:dyDescent="0.35">
      <c r="A52" s="118" t="s">
        <v>967</v>
      </c>
      <c r="B52" s="7" t="str">
        <f>IF(  AND(ISNUMBER(C52),OR(ISNUMBER(D52),D52="PG")),IF(IF(Capa!$B$6="B",0,Capa!$B$6)&gt;=C52,1,0),"")</f>
        <v/>
      </c>
      <c r="C52" s="6">
        <f t="shared" si="1"/>
        <v>2</v>
      </c>
      <c r="D52" s="5" t="s">
        <v>9</v>
      </c>
      <c r="E52" s="164"/>
      <c r="F52" s="26"/>
      <c r="G52" s="160"/>
      <c r="H52" s="161"/>
      <c r="I52" s="32"/>
      <c r="J52" s="157"/>
      <c r="K52" s="162"/>
      <c r="L52" s="158"/>
    </row>
    <row r="53" spans="1:12" ht="29" x14ac:dyDescent="0.35">
      <c r="A53" s="118" t="s">
        <v>967</v>
      </c>
      <c r="B53" s="7">
        <f>IF(  AND(ISNUMBER(C53),OR(ISNUMBER(D53),D53="PG")),IF(IF(Capa!$B$6="B",0,Capa!$B$6)&gt;=C53,1,0),"")</f>
        <v>0</v>
      </c>
      <c r="C53" s="6">
        <f t="shared" si="1"/>
        <v>2</v>
      </c>
      <c r="D53" s="5">
        <v>328</v>
      </c>
      <c r="E53" s="164" t="s">
        <v>195</v>
      </c>
      <c r="F53" s="26"/>
      <c r="G53" s="160"/>
      <c r="H53" s="161"/>
      <c r="I53" s="32"/>
      <c r="J53" s="157"/>
      <c r="K53" s="162"/>
      <c r="L53" s="158"/>
    </row>
    <row r="54" spans="1:12" ht="43.5" x14ac:dyDescent="0.35">
      <c r="A54" s="118" t="s">
        <v>967</v>
      </c>
      <c r="B54" s="7">
        <f>IF(  AND(ISNUMBER(C54),OR(ISNUMBER(D54),D54="PG")),IF(IF(Capa!$B$6="B",0,Capa!$B$6)&gt;=C54,1,0),"")</f>
        <v>0</v>
      </c>
      <c r="C54" s="6">
        <f t="shared" si="1"/>
        <v>2</v>
      </c>
      <c r="D54" s="5">
        <v>329</v>
      </c>
      <c r="E54" s="164" t="s">
        <v>672</v>
      </c>
      <c r="F54" s="26"/>
      <c r="G54" s="160"/>
      <c r="H54" s="161"/>
      <c r="I54" s="32"/>
      <c r="J54" s="157"/>
      <c r="K54" s="162"/>
      <c r="L54" s="158"/>
    </row>
    <row r="55" spans="1:12" ht="58" x14ac:dyDescent="0.35">
      <c r="A55" s="118" t="s">
        <v>967</v>
      </c>
      <c r="B55" s="7">
        <f>IF(  AND(ISNUMBER(C55),OR(ISNUMBER(D55),D55="PG")),IF(IF(Capa!$B$6="B",0,Capa!$B$6)&gt;=C55,1,0),"")</f>
        <v>0</v>
      </c>
      <c r="C55" s="6">
        <f t="shared" si="1"/>
        <v>2</v>
      </c>
      <c r="D55" s="5">
        <v>330</v>
      </c>
      <c r="E55" s="164" t="s">
        <v>673</v>
      </c>
      <c r="F55" s="26"/>
      <c r="G55" s="160"/>
      <c r="H55" s="161"/>
      <c r="I55" s="32"/>
      <c r="J55" s="157"/>
      <c r="K55" s="162"/>
      <c r="L55" s="158"/>
    </row>
    <row r="56" spans="1:12" ht="43.5" x14ac:dyDescent="0.35">
      <c r="A56" s="118" t="s">
        <v>967</v>
      </c>
      <c r="B56" s="7">
        <f>IF(  AND(ISNUMBER(C56),OR(ISNUMBER(D56),D56="PG")),IF(IF(Capa!$B$6="B",0,Capa!$B$6)&gt;=C56,1,0),"")</f>
        <v>0</v>
      </c>
      <c r="C56" s="6">
        <f t="shared" si="1"/>
        <v>2</v>
      </c>
      <c r="D56" s="5">
        <v>331</v>
      </c>
      <c r="E56" s="164" t="s">
        <v>196</v>
      </c>
      <c r="F56" s="26"/>
      <c r="G56" s="160"/>
      <c r="H56" s="161"/>
      <c r="I56" s="32"/>
      <c r="J56" s="157"/>
      <c r="K56" s="162"/>
      <c r="L56" s="158"/>
    </row>
    <row r="57" spans="1:12" ht="7.75" customHeight="1" x14ac:dyDescent="0.35">
      <c r="A57" s="118" t="s">
        <v>967</v>
      </c>
      <c r="B57" s="7" t="str">
        <f>IF(  AND(ISNUMBER(C57),OR(ISNUMBER(D57),D57="PG")),IF(IF(Capa!$B$6="B",0,Capa!$B$6)&gt;=C57,1,0),"")</f>
        <v/>
      </c>
      <c r="C57" s="6">
        <f t="shared" si="1"/>
        <v>3</v>
      </c>
      <c r="D57" s="5" t="s">
        <v>11</v>
      </c>
      <c r="E57" s="164"/>
      <c r="F57" s="26"/>
      <c r="G57" s="160"/>
      <c r="H57" s="161"/>
      <c r="I57" s="32"/>
      <c r="J57" s="157"/>
      <c r="K57" s="162"/>
      <c r="L57" s="158"/>
    </row>
    <row r="58" spans="1:12" ht="29" x14ac:dyDescent="0.35">
      <c r="A58" s="118" t="s">
        <v>967</v>
      </c>
      <c r="B58" s="7">
        <f>IF(  AND(ISNUMBER(C58),OR(ISNUMBER(D58),D58="PG")),IF(IF(Capa!$B$6="B",0,Capa!$B$6)&gt;=C58,1,0),"")</f>
        <v>0</v>
      </c>
      <c r="C58" s="6">
        <f t="shared" si="1"/>
        <v>3</v>
      </c>
      <c r="D58" s="5">
        <v>332</v>
      </c>
      <c r="E58" s="164" t="s">
        <v>197</v>
      </c>
      <c r="F58" s="26"/>
      <c r="G58" s="160"/>
      <c r="H58" s="161"/>
      <c r="I58" s="32"/>
      <c r="J58" s="157"/>
      <c r="K58" s="162"/>
      <c r="L58" s="158"/>
    </row>
    <row r="59" spans="1:12" ht="58" x14ac:dyDescent="0.35">
      <c r="A59" s="118" t="s">
        <v>967</v>
      </c>
      <c r="B59" s="7">
        <f>IF(  AND(ISNUMBER(C59),OR(ISNUMBER(D59),D59="PG")),IF(IF(Capa!$B$6="B",0,Capa!$B$6)&gt;=C59,1,0),"")</f>
        <v>0</v>
      </c>
      <c r="C59" s="6">
        <f t="shared" si="1"/>
        <v>3</v>
      </c>
      <c r="D59" s="5">
        <v>333</v>
      </c>
      <c r="E59" s="164" t="s">
        <v>674</v>
      </c>
      <c r="F59" s="26"/>
      <c r="G59" s="160"/>
      <c r="H59" s="161"/>
      <c r="I59" s="32"/>
      <c r="J59" s="157"/>
      <c r="K59" s="162"/>
      <c r="L59" s="158"/>
    </row>
    <row r="60" spans="1:12" ht="58" x14ac:dyDescent="0.35">
      <c r="A60" s="118" t="s">
        <v>967</v>
      </c>
      <c r="B60" s="7">
        <f>IF(  AND(ISNUMBER(C60),OR(ISNUMBER(D60),D60="PG")),IF(IF(Capa!$B$6="B",0,Capa!$B$6)&gt;=C60,1,0),"")</f>
        <v>0</v>
      </c>
      <c r="C60" s="6">
        <f t="shared" si="1"/>
        <v>3</v>
      </c>
      <c r="D60" s="5">
        <v>334</v>
      </c>
      <c r="E60" s="164" t="s">
        <v>198</v>
      </c>
      <c r="F60" s="26"/>
      <c r="G60" s="160"/>
      <c r="H60" s="161"/>
      <c r="I60" s="32"/>
      <c r="J60" s="157"/>
      <c r="K60" s="162"/>
      <c r="L60" s="158"/>
    </row>
    <row r="61" spans="1:12" ht="43.5" x14ac:dyDescent="0.35">
      <c r="A61" s="118" t="s">
        <v>967</v>
      </c>
      <c r="B61" s="7">
        <f>IF(  AND(ISNUMBER(C61),OR(ISNUMBER(D61),D61="PG")),IF(IF(Capa!$B$6="B",0,Capa!$B$6)&gt;=C61,1,0),"")</f>
        <v>0</v>
      </c>
      <c r="C61" s="6">
        <f t="shared" si="1"/>
        <v>3</v>
      </c>
      <c r="D61" s="5">
        <v>335</v>
      </c>
      <c r="E61" s="164" t="s">
        <v>474</v>
      </c>
      <c r="F61" s="26"/>
      <c r="G61" s="160"/>
      <c r="H61" s="161"/>
      <c r="I61" s="32"/>
      <c r="J61" s="157"/>
      <c r="K61" s="162"/>
      <c r="L61" s="158"/>
    </row>
    <row r="62" spans="1:12" ht="7.75" customHeight="1" x14ac:dyDescent="0.35">
      <c r="B62" s="7" t="str">
        <f>IF(  AND(ISNUMBER(C62),OR(ISNUMBER(D62),D62="PG")),IF(IF(Capa!$B$6="B",0,Capa!$B$6)&gt;=C62,1,0),"")</f>
        <v/>
      </c>
      <c r="C62" s="10" t="str">
        <f t="shared" si="1"/>
        <v/>
      </c>
      <c r="D62" s="2"/>
      <c r="E62" s="216"/>
      <c r="F62" s="26"/>
      <c r="G62" s="155"/>
      <c r="H62" s="156"/>
      <c r="I62" s="40"/>
      <c r="J62" s="157"/>
      <c r="K62" s="155"/>
      <c r="L62" s="158"/>
    </row>
    <row r="63" spans="1:12" x14ac:dyDescent="0.35">
      <c r="A63" s="118" t="s">
        <v>968</v>
      </c>
      <c r="B63" s="7" t="str">
        <f>IF(  AND(ISNUMBER(C63),OR(ISNUMBER(D63),D63="PG")),IF(IF(Capa!$B$6="B",0,Capa!$B$6)&gt;=C63,1,0),"")</f>
        <v/>
      </c>
      <c r="C63" s="11" t="str">
        <f t="shared" si="1"/>
        <v/>
      </c>
      <c r="D63" s="15"/>
      <c r="E63" s="182" t="s">
        <v>675</v>
      </c>
      <c r="F63" s="24"/>
      <c r="G63" s="132"/>
      <c r="H63" s="132"/>
      <c r="I63" s="41"/>
      <c r="J63" s="132"/>
      <c r="K63" s="183"/>
      <c r="L63" s="270">
        <f>IF(COUNTIFS($A$1:$A$230,"="&amp;$A63,$B$1:$B$230,"&gt;0",$D$1:$D$230,"&gt;0")&gt;0,
        (COUNTIFS($A$1:$A$230,"="&amp;$A63,$B$1:$B$230,"&gt;0",$D$1:$D$230,"&gt;0",F$1:F$230,"=S",I$1:I$230,"") +
         (COUNTIFS($A$1:$A$230,"="&amp;$A63,$B$1:$B$230,"&gt;0",$D$1:$D$230,"&gt;0",$F$1:$F$230,"=P",I$1:I$230,"")/2) +
         COUNTIFS($A$1:$A$230,"="&amp;$A63,$B$1:$B$230,"&gt;0",$D$1:$D$230,"&gt;0",I$1:I$230,"=S") +
         (COUNTIFS($A$1:$A$230,"="&amp;$A63,$B$1:$B$230,"&gt;0",$D$1:$D$230,"&gt;0",I$1:I$230,"=P")/2)
         )/COUNTIFS($A$1:$A$230,"="&amp;$A63,$B$1:$B$230,"&gt;0",$D$1:$D$230,"&gt;0"),"")</f>
        <v>0</v>
      </c>
    </row>
    <row r="64" spans="1:12" ht="6" customHeight="1" x14ac:dyDescent="0.35">
      <c r="A64" s="118" t="s">
        <v>968</v>
      </c>
      <c r="B64" s="7" t="str">
        <f>IF(  AND(ISNUMBER(C64),OR(ISNUMBER(D64),D64="PG")),IF(IF(Capa!$B$6="B",0,Capa!$B$6)&gt;=C64,1,0),"")</f>
        <v/>
      </c>
      <c r="C64" s="6">
        <f t="shared" si="1"/>
        <v>0</v>
      </c>
      <c r="D64" s="5" t="s">
        <v>4</v>
      </c>
      <c r="E64" s="171"/>
      <c r="F64" s="27"/>
      <c r="G64" s="187"/>
      <c r="H64" s="157"/>
      <c r="I64" s="27"/>
      <c r="J64" s="157"/>
      <c r="K64" s="189"/>
      <c r="L64" s="163"/>
    </row>
    <row r="65" spans="1:12" ht="52" x14ac:dyDescent="0.35">
      <c r="A65" s="118" t="s">
        <v>968</v>
      </c>
      <c r="B65" s="7">
        <f>IF(  AND(ISNUMBER(C65),OR(ISNUMBER(D65),D65="PG")),IF(IF(Capa!$B$6="B",0,Capa!$B$6)&gt;=C65,1,0),"")</f>
        <v>1</v>
      </c>
      <c r="C65" s="6">
        <f t="shared" si="1"/>
        <v>0</v>
      </c>
      <c r="D65" s="5" t="s">
        <v>295</v>
      </c>
      <c r="E65" s="159" t="s">
        <v>199</v>
      </c>
      <c r="F65" s="26"/>
      <c r="G65" s="160"/>
      <c r="H65" s="161"/>
      <c r="I65" s="32"/>
      <c r="J65" s="157"/>
      <c r="K65" s="162"/>
      <c r="L65" s="163"/>
    </row>
    <row r="66" spans="1:12" ht="42.65" customHeight="1" x14ac:dyDescent="0.35">
      <c r="A66" s="118" t="s">
        <v>968</v>
      </c>
      <c r="B66" s="7">
        <f>IF(  AND(ISNUMBER(C66),OR(ISNUMBER(D66),D66="PG")),IF(IF(Capa!$B$6="B",0,Capa!$B$6)&gt;=C66,1,0),"")</f>
        <v>1</v>
      </c>
      <c r="C66" s="6">
        <f t="shared" si="1"/>
        <v>0</v>
      </c>
      <c r="D66" s="5">
        <v>336</v>
      </c>
      <c r="E66" s="164" t="s">
        <v>200</v>
      </c>
      <c r="F66" s="26"/>
      <c r="G66" s="160"/>
      <c r="H66" s="161"/>
      <c r="I66" s="32"/>
      <c r="J66" s="157"/>
      <c r="K66" s="162"/>
      <c r="L66" s="158"/>
    </row>
    <row r="67" spans="1:12" ht="43.5" x14ac:dyDescent="0.35">
      <c r="A67" s="118" t="s">
        <v>968</v>
      </c>
      <c r="B67" s="7">
        <f>IF(  AND(ISNUMBER(C67),OR(ISNUMBER(D67),D67="PG")),IF(IF(Capa!$B$6="B",0,Capa!$B$6)&gt;=C67,1,0),"")</f>
        <v>1</v>
      </c>
      <c r="C67" s="6">
        <f t="shared" si="1"/>
        <v>0</v>
      </c>
      <c r="D67" s="5">
        <v>337</v>
      </c>
      <c r="E67" s="164" t="s">
        <v>475</v>
      </c>
      <c r="F67" s="26"/>
      <c r="G67" s="160"/>
      <c r="H67" s="161"/>
      <c r="I67" s="32"/>
      <c r="J67" s="157"/>
      <c r="K67" s="162"/>
      <c r="L67" s="158"/>
    </row>
    <row r="68" spans="1:12" ht="43.5" x14ac:dyDescent="0.35">
      <c r="A68" s="118" t="s">
        <v>968</v>
      </c>
      <c r="B68" s="7">
        <f>IF(  AND(ISNUMBER(C68),OR(ISNUMBER(D68),D68="PG")),IF(IF(Capa!$B$6="B",0,Capa!$B$6)&gt;=C68,1,0),"")</f>
        <v>1</v>
      </c>
      <c r="C68" s="6">
        <f t="shared" si="1"/>
        <v>0</v>
      </c>
      <c r="D68" s="5">
        <v>338</v>
      </c>
      <c r="E68" s="164" t="s">
        <v>201</v>
      </c>
      <c r="F68" s="26"/>
      <c r="G68" s="160"/>
      <c r="H68" s="161"/>
      <c r="I68" s="32"/>
      <c r="J68" s="157"/>
      <c r="K68" s="162"/>
      <c r="L68" s="158"/>
    </row>
    <row r="69" spans="1:12" ht="6" customHeight="1" x14ac:dyDescent="0.35">
      <c r="A69" s="118" t="s">
        <v>968</v>
      </c>
      <c r="B69" s="7" t="str">
        <f>IF(  AND(ISNUMBER(C69),OR(ISNUMBER(D69),D69="PG")),IF(IF(Capa!$B$6="B",0,Capa!$B$6)&gt;=C69,1,0),"")</f>
        <v/>
      </c>
      <c r="C69" s="6">
        <f t="shared" si="1"/>
        <v>1</v>
      </c>
      <c r="D69" s="5" t="s">
        <v>6</v>
      </c>
      <c r="E69" s="164"/>
      <c r="F69" s="26"/>
      <c r="G69" s="160"/>
      <c r="H69" s="161"/>
      <c r="I69" s="32"/>
      <c r="J69" s="157"/>
      <c r="K69" s="162"/>
      <c r="L69" s="158"/>
    </row>
    <row r="70" spans="1:12" ht="58" x14ac:dyDescent="0.35">
      <c r="A70" s="118" t="s">
        <v>968</v>
      </c>
      <c r="B70" s="7">
        <f>IF(  AND(ISNUMBER(C70),OR(ISNUMBER(D70),D70="PG")),IF(IF(Capa!$B$6="B",0,Capa!$B$6)&gt;=C70,1,0),"")</f>
        <v>0</v>
      </c>
      <c r="C70" s="6">
        <f t="shared" si="1"/>
        <v>1</v>
      </c>
      <c r="D70" s="5">
        <v>339</v>
      </c>
      <c r="E70" s="164" t="s">
        <v>202</v>
      </c>
      <c r="F70" s="26"/>
      <c r="G70" s="160"/>
      <c r="H70" s="161"/>
      <c r="I70" s="32"/>
      <c r="J70" s="157"/>
      <c r="K70" s="162"/>
      <c r="L70" s="158"/>
    </row>
    <row r="71" spans="1:12" ht="58" x14ac:dyDescent="0.35">
      <c r="A71" s="118" t="s">
        <v>968</v>
      </c>
      <c r="B71" s="7">
        <f>IF(  AND(ISNUMBER(C71),OR(ISNUMBER(D71),D71="PG")),IF(IF(Capa!$B$6="B",0,Capa!$B$6)&gt;=C71,1,0),"")</f>
        <v>0</v>
      </c>
      <c r="C71" s="6">
        <f t="shared" si="1"/>
        <v>1</v>
      </c>
      <c r="D71" s="5">
        <v>340</v>
      </c>
      <c r="E71" s="164" t="s">
        <v>203</v>
      </c>
      <c r="F71" s="26"/>
      <c r="G71" s="160"/>
      <c r="H71" s="161"/>
      <c r="I71" s="32"/>
      <c r="J71" s="157"/>
      <c r="K71" s="162"/>
      <c r="L71" s="158"/>
    </row>
    <row r="72" spans="1:12" ht="6.65" customHeight="1" x14ac:dyDescent="0.35">
      <c r="A72" s="118" t="s">
        <v>968</v>
      </c>
      <c r="B72" s="7" t="str">
        <f>IF(  AND(ISNUMBER(C72),OR(ISNUMBER(D72),D72="PG")),IF(IF(Capa!$B$6="B",0,Capa!$B$6)&gt;=C72,1,0),"")</f>
        <v/>
      </c>
      <c r="C72" s="6">
        <f t="shared" si="1"/>
        <v>2</v>
      </c>
      <c r="D72" s="5" t="s">
        <v>9</v>
      </c>
      <c r="E72" s="164"/>
      <c r="F72" s="26"/>
      <c r="G72" s="160"/>
      <c r="H72" s="161"/>
      <c r="I72" s="32"/>
      <c r="J72" s="157"/>
      <c r="K72" s="162"/>
      <c r="L72" s="158"/>
    </row>
    <row r="73" spans="1:12" ht="43.5" x14ac:dyDescent="0.35">
      <c r="A73" s="118" t="s">
        <v>968</v>
      </c>
      <c r="B73" s="7">
        <f>IF(  AND(ISNUMBER(C73),OR(ISNUMBER(D73),D73="PG")),IF(IF(Capa!$B$6="B",0,Capa!$B$6)&gt;=C73,1,0),"")</f>
        <v>0</v>
      </c>
      <c r="C73" s="6">
        <f t="shared" si="1"/>
        <v>2</v>
      </c>
      <c r="D73" s="5">
        <v>341</v>
      </c>
      <c r="E73" s="164" t="s">
        <v>204</v>
      </c>
      <c r="F73" s="26"/>
      <c r="G73" s="160"/>
      <c r="H73" s="161"/>
      <c r="I73" s="32"/>
      <c r="J73" s="157"/>
      <c r="K73" s="162"/>
      <c r="L73" s="158"/>
    </row>
    <row r="74" spans="1:12" ht="43.5" x14ac:dyDescent="0.35">
      <c r="A74" s="118" t="s">
        <v>968</v>
      </c>
      <c r="B74" s="7">
        <f>IF(  AND(ISNUMBER(C74),OR(ISNUMBER(D74),D74="PG")),IF(IF(Capa!$B$6="B",0,Capa!$B$6)&gt;=C74,1,0),"")</f>
        <v>0</v>
      </c>
      <c r="C74" s="6">
        <f t="shared" si="1"/>
        <v>2</v>
      </c>
      <c r="D74" s="5">
        <v>342</v>
      </c>
      <c r="E74" s="164" t="s">
        <v>676</v>
      </c>
      <c r="F74" s="26"/>
      <c r="G74" s="160"/>
      <c r="H74" s="161"/>
      <c r="I74" s="32"/>
      <c r="J74" s="157"/>
      <c r="K74" s="162"/>
      <c r="L74" s="158"/>
    </row>
    <row r="75" spans="1:12" ht="43.5" x14ac:dyDescent="0.35">
      <c r="A75" s="118" t="s">
        <v>968</v>
      </c>
      <c r="B75" s="7">
        <f>IF(  AND(ISNUMBER(C75),OR(ISNUMBER(D75),D75="PG")),IF(IF(Capa!$B$6="B",0,Capa!$B$6)&gt;=C75,1,0),"")</f>
        <v>0</v>
      </c>
      <c r="C75" s="6">
        <f t="shared" si="1"/>
        <v>2</v>
      </c>
      <c r="D75" s="5">
        <v>343</v>
      </c>
      <c r="E75" s="164" t="s">
        <v>205</v>
      </c>
      <c r="F75" s="26"/>
      <c r="G75" s="160"/>
      <c r="H75" s="161"/>
      <c r="I75" s="32"/>
      <c r="J75" s="157"/>
      <c r="K75" s="162"/>
      <c r="L75" s="158"/>
    </row>
    <row r="76" spans="1:12" ht="6.65" customHeight="1" x14ac:dyDescent="0.35">
      <c r="A76" s="118" t="s">
        <v>968</v>
      </c>
      <c r="B76" s="7" t="str">
        <f>IF(  AND(ISNUMBER(C76),OR(ISNUMBER(D76),D76="PG")),IF(IF(Capa!$B$6="B",0,Capa!$B$6)&gt;=C76,1,0),"")</f>
        <v/>
      </c>
      <c r="C76" s="6">
        <f t="shared" si="1"/>
        <v>3</v>
      </c>
      <c r="D76" s="5" t="s">
        <v>11</v>
      </c>
      <c r="E76" s="164"/>
      <c r="F76" s="26"/>
      <c r="G76" s="160"/>
      <c r="H76" s="161"/>
      <c r="I76" s="32"/>
      <c r="J76" s="157"/>
      <c r="K76" s="162"/>
      <c r="L76" s="158"/>
    </row>
    <row r="77" spans="1:12" ht="43.5" x14ac:dyDescent="0.35">
      <c r="A77" s="118" t="s">
        <v>968</v>
      </c>
      <c r="B77" s="7">
        <f>IF(  AND(ISNUMBER(C77),OR(ISNUMBER(D77),D77="PG")),IF(IF(Capa!$B$6="B",0,Capa!$B$6)&gt;=C77,1,0),"")</f>
        <v>0</v>
      </c>
      <c r="C77" s="6">
        <f t="shared" si="1"/>
        <v>3</v>
      </c>
      <c r="D77" s="5">
        <v>344</v>
      </c>
      <c r="E77" s="164" t="s">
        <v>206</v>
      </c>
      <c r="F77" s="26"/>
      <c r="G77" s="160"/>
      <c r="H77" s="161"/>
      <c r="I77" s="32"/>
      <c r="J77" s="157"/>
      <c r="K77" s="162"/>
      <c r="L77" s="158"/>
    </row>
    <row r="78" spans="1:12" ht="43.5" x14ac:dyDescent="0.35">
      <c r="A78" s="118" t="s">
        <v>968</v>
      </c>
      <c r="B78" s="7">
        <f>IF(  AND(ISNUMBER(C78),OR(ISNUMBER(D78),D78="PG")),IF(IF(Capa!$B$6="B",0,Capa!$B$6)&gt;=C78,1,0),"")</f>
        <v>0</v>
      </c>
      <c r="C78" s="6">
        <f t="shared" si="1"/>
        <v>3</v>
      </c>
      <c r="D78" s="5">
        <v>345</v>
      </c>
      <c r="E78" s="164" t="s">
        <v>207</v>
      </c>
      <c r="F78" s="26"/>
      <c r="G78" s="160"/>
      <c r="H78" s="161"/>
      <c r="I78" s="32"/>
      <c r="J78" s="157"/>
      <c r="K78" s="162"/>
      <c r="L78" s="158"/>
    </row>
    <row r="79" spans="1:12" ht="29" x14ac:dyDescent="0.35">
      <c r="A79" s="118" t="s">
        <v>968</v>
      </c>
      <c r="B79" s="7">
        <f>IF(  AND(ISNUMBER(C79),OR(ISNUMBER(D79),D79="PG")),IF(IF(Capa!$B$6="B",0,Capa!$B$6)&gt;=C79,1,0),"")</f>
        <v>0</v>
      </c>
      <c r="C79" s="6">
        <f t="shared" si="1"/>
        <v>3</v>
      </c>
      <c r="D79" s="5">
        <v>346</v>
      </c>
      <c r="E79" s="164" t="s">
        <v>476</v>
      </c>
      <c r="F79" s="26"/>
      <c r="G79" s="160"/>
      <c r="H79" s="161"/>
      <c r="I79" s="32"/>
      <c r="J79" s="157"/>
      <c r="K79" s="162"/>
      <c r="L79" s="158"/>
    </row>
    <row r="80" spans="1:12" ht="43.5" x14ac:dyDescent="0.35">
      <c r="A80" s="118" t="s">
        <v>968</v>
      </c>
      <c r="B80" s="7">
        <f>IF(  AND(ISNUMBER(C80),OR(ISNUMBER(D80),D80="PG")),IF(IF(Capa!$B$6="B",0,Capa!$B$6)&gt;=C80,1,0),"")</f>
        <v>0</v>
      </c>
      <c r="C80" s="6">
        <f t="shared" si="1"/>
        <v>3</v>
      </c>
      <c r="D80" s="5">
        <v>347</v>
      </c>
      <c r="E80" s="164" t="s">
        <v>208</v>
      </c>
      <c r="F80" s="26"/>
      <c r="G80" s="160"/>
      <c r="H80" s="161"/>
      <c r="I80" s="32"/>
      <c r="J80" s="157"/>
      <c r="K80" s="162"/>
      <c r="L80" s="158"/>
    </row>
    <row r="81" spans="1:12" ht="9" customHeight="1" x14ac:dyDescent="0.35">
      <c r="B81" s="7" t="str">
        <f>IF(  AND(ISNUMBER(C81),OR(ISNUMBER(D81),D81="PG")),IF(IF(Capa!$B$6="B",0,Capa!$B$6)&gt;=C81,1,0),"")</f>
        <v/>
      </c>
      <c r="C81" s="10" t="str">
        <f t="shared" si="1"/>
        <v/>
      </c>
      <c r="D81" s="2"/>
      <c r="E81" s="171"/>
      <c r="F81" s="27"/>
      <c r="G81" s="187"/>
      <c r="H81" s="157"/>
      <c r="I81" s="27"/>
      <c r="J81" s="157"/>
      <c r="K81" s="189"/>
      <c r="L81" s="158"/>
    </row>
    <row r="82" spans="1:12" x14ac:dyDescent="0.35">
      <c r="A82" s="118" t="s">
        <v>969</v>
      </c>
      <c r="B82" s="7" t="str">
        <f>IF(  AND(ISNUMBER(C82),OR(ISNUMBER(D82),D82="PG")),IF(IF(Capa!$B$6="B",0,Capa!$B$6)&gt;=C82,1,0),"")</f>
        <v/>
      </c>
      <c r="C82" s="11" t="str">
        <f t="shared" si="1"/>
        <v/>
      </c>
      <c r="D82" s="15"/>
      <c r="E82" s="182" t="s">
        <v>677</v>
      </c>
      <c r="F82" s="24"/>
      <c r="G82" s="132"/>
      <c r="H82" s="132"/>
      <c r="I82" s="24"/>
      <c r="J82" s="132"/>
      <c r="K82" s="183"/>
      <c r="L82" s="270">
        <f>IF(COUNTIFS($A$1:$A$230,"="&amp;$A82,$B$1:$B$230,"&gt;0",$D$1:$D$230,"&gt;0")&gt;0,
        (COUNTIFS($A$1:$A$230,"="&amp;$A82,$B$1:$B$230,"&gt;0",$D$1:$D$230,"&gt;0",F$1:F$230,"=S",I$1:I$230,"") +
         (COUNTIFS($A$1:$A$230,"="&amp;$A82,$B$1:$B$230,"&gt;0",$D$1:$D$230,"&gt;0",$F$1:$F$230,"=P",I$1:I$230,"")/2) +
         COUNTIFS($A$1:$A$230,"="&amp;$A82,$B$1:$B$230,"&gt;0",$D$1:$D$230,"&gt;0",I$1:I$230,"=S") +
         (COUNTIFS($A$1:$A$230,"="&amp;$A82,$B$1:$B$230,"&gt;0",$D$1:$D$230,"&gt;0",I$1:I$230,"=P")/2)
         )/COUNTIFS($A$1:$A$230,"="&amp;$A82,$B$1:$B$230,"&gt;0",$D$1:$D$230,"&gt;0"),"")</f>
        <v>0</v>
      </c>
    </row>
    <row r="83" spans="1:12" ht="6.65" customHeight="1" x14ac:dyDescent="0.35">
      <c r="A83" s="118" t="s">
        <v>969</v>
      </c>
      <c r="B83" s="7" t="str">
        <f>IF(  AND(ISNUMBER(C83),OR(ISNUMBER(D83),D83="PG")),IF(IF(Capa!$B$6="B",0,Capa!$B$6)&gt;=C83,1,0),"")</f>
        <v/>
      </c>
      <c r="C83" s="6">
        <f t="shared" si="1"/>
        <v>0</v>
      </c>
      <c r="D83" s="5" t="s">
        <v>4</v>
      </c>
      <c r="E83" s="171"/>
      <c r="F83" s="27"/>
      <c r="G83" s="187"/>
      <c r="H83" s="157"/>
      <c r="I83" s="27"/>
      <c r="J83" s="157"/>
      <c r="K83" s="189"/>
      <c r="L83" s="163"/>
    </row>
    <row r="84" spans="1:12" ht="39" x14ac:dyDescent="0.35">
      <c r="A84" s="118" t="s">
        <v>969</v>
      </c>
      <c r="B84" s="7">
        <f>IF(  AND(ISNUMBER(C84),OR(ISNUMBER(D84),D84="PG")),IF(IF(Capa!$B$6="B",0,Capa!$B$6)&gt;=C84,1,0),"")</f>
        <v>1</v>
      </c>
      <c r="C84" s="6">
        <f t="shared" si="1"/>
        <v>0</v>
      </c>
      <c r="D84" s="5" t="s">
        <v>295</v>
      </c>
      <c r="E84" s="159" t="s">
        <v>209</v>
      </c>
      <c r="F84" s="26"/>
      <c r="G84" s="160"/>
      <c r="H84" s="161"/>
      <c r="I84" s="32"/>
      <c r="J84" s="157"/>
      <c r="K84" s="162"/>
      <c r="L84" s="163"/>
    </row>
    <row r="85" spans="1:12" ht="29" x14ac:dyDescent="0.35">
      <c r="A85" s="118" t="s">
        <v>969</v>
      </c>
      <c r="B85" s="7">
        <f>IF(  AND(ISNUMBER(C85),OR(ISNUMBER(D85),D85="PG")),IF(IF(Capa!$B$6="B",0,Capa!$B$6)&gt;=C85,1,0),"")</f>
        <v>1</v>
      </c>
      <c r="C85" s="6">
        <f t="shared" si="1"/>
        <v>0</v>
      </c>
      <c r="D85" s="5">
        <v>348</v>
      </c>
      <c r="E85" s="164" t="s">
        <v>210</v>
      </c>
      <c r="F85" s="26"/>
      <c r="G85" s="160"/>
      <c r="H85" s="161"/>
      <c r="I85" s="32"/>
      <c r="J85" s="157"/>
      <c r="K85" s="162"/>
      <c r="L85" s="158"/>
    </row>
    <row r="86" spans="1:12" ht="58" x14ac:dyDescent="0.35">
      <c r="A86" s="118" t="s">
        <v>969</v>
      </c>
      <c r="B86" s="7">
        <f>IF(  AND(ISNUMBER(C86),OR(ISNUMBER(D86),D86="PG")),IF(IF(Capa!$B$6="B",0,Capa!$B$6)&gt;=C86,1,0),"")</f>
        <v>1</v>
      </c>
      <c r="C86" s="6">
        <f t="shared" si="1"/>
        <v>0</v>
      </c>
      <c r="D86" s="5">
        <v>349</v>
      </c>
      <c r="E86" s="164" t="s">
        <v>477</v>
      </c>
      <c r="F86" s="26"/>
      <c r="G86" s="160"/>
      <c r="H86" s="161"/>
      <c r="I86" s="32"/>
      <c r="J86" s="157"/>
      <c r="K86" s="162"/>
      <c r="L86" s="158"/>
    </row>
    <row r="87" spans="1:12" ht="58" x14ac:dyDescent="0.35">
      <c r="A87" s="118" t="s">
        <v>969</v>
      </c>
      <c r="B87" s="7">
        <f>IF(  AND(ISNUMBER(C87),OR(ISNUMBER(D87),D87="PG")),IF(IF(Capa!$B$6="B",0,Capa!$B$6)&gt;=C87,1,0),"")</f>
        <v>1</v>
      </c>
      <c r="C87" s="6">
        <f>IF(ISBLANK(D87),"",IF(ISERR(SEARCH(D87&amp;"\","&lt;B&gt;\&lt;1&gt;\&lt;2&gt;\&lt;3&gt;\")),IF(AND(NOT(ISBLANK(C85)),C85&lt;=3),C85,""),
IF(SEARCH(D87&amp;"\","&lt;B&gt;\&lt;1&gt;\&lt;2&gt;\&lt;3&gt;\")=1,0,IF(SEARCH(D87&amp;"\","&lt;B&gt;\&lt;1&gt;\&lt;2&gt;\&lt;3&gt;\")=5,1,IF(SEARCH(D87&amp;"\","&lt;B&gt;\&lt;1&gt;\&lt;2&gt;\&lt;3&gt;\")=9,2,IF(SEARCH(D87&amp;"\","&lt;B&gt;\&lt;1&gt;\&lt;2&gt;\&lt;3&gt;\")=13,3,""))))))</f>
        <v>0</v>
      </c>
      <c r="D87" s="5">
        <v>350</v>
      </c>
      <c r="E87" s="239" t="s">
        <v>678</v>
      </c>
      <c r="F87" s="26"/>
      <c r="G87" s="160"/>
      <c r="H87" s="161"/>
      <c r="I87" s="32"/>
      <c r="J87" s="157"/>
      <c r="K87" s="162"/>
      <c r="L87" s="158"/>
    </row>
    <row r="88" spans="1:12" ht="43.5" x14ac:dyDescent="0.35">
      <c r="A88" s="118" t="s">
        <v>969</v>
      </c>
      <c r="B88" s="7">
        <f>IF(  AND(ISNUMBER(C88),OR(ISNUMBER(D88),D88="PG")),IF(IF(Capa!$B$6="B",0,Capa!$B$6)&gt;=C88,1,0),"")</f>
        <v>1</v>
      </c>
      <c r="C88" s="6">
        <f>IF(ISBLANK(D88),"",IF(ISERR(SEARCH(D88&amp;"\","&lt;B&gt;\&lt;1&gt;\&lt;2&gt;\&lt;3&gt;\")),IF(AND(NOT(ISBLANK(C86)),C86&lt;=3),C86,""),
IF(SEARCH(D88&amp;"\","&lt;B&gt;\&lt;1&gt;\&lt;2&gt;\&lt;3&gt;\")=1,0,IF(SEARCH(D88&amp;"\","&lt;B&gt;\&lt;1&gt;\&lt;2&gt;\&lt;3&gt;\")=5,1,IF(SEARCH(D88&amp;"\","&lt;B&gt;\&lt;1&gt;\&lt;2&gt;\&lt;3&gt;\")=9,2,IF(SEARCH(D88&amp;"\","&lt;B&gt;\&lt;1&gt;\&lt;2&gt;\&lt;3&gt;\")=13,3,""))))))</f>
        <v>0</v>
      </c>
      <c r="D88" s="5">
        <v>351</v>
      </c>
      <c r="E88" s="164" t="s">
        <v>478</v>
      </c>
      <c r="F88" s="26"/>
      <c r="G88" s="160"/>
      <c r="H88" s="161"/>
      <c r="I88" s="32"/>
      <c r="J88" s="157"/>
      <c r="K88" s="162"/>
      <c r="L88" s="158"/>
    </row>
    <row r="89" spans="1:12" ht="8.4" customHeight="1" x14ac:dyDescent="0.35">
      <c r="A89" s="118" t="s">
        <v>969</v>
      </c>
      <c r="B89" s="7" t="str">
        <f>IF(  AND(ISNUMBER(C89),OR(ISNUMBER(D89),D89="PG")),IF(IF(Capa!$B$6="B",0,Capa!$B$6)&gt;=C89,1,0),"")</f>
        <v/>
      </c>
      <c r="C89" s="6">
        <f t="shared" si="1"/>
        <v>1</v>
      </c>
      <c r="D89" s="5" t="s">
        <v>6</v>
      </c>
      <c r="E89" s="164"/>
      <c r="F89" s="26"/>
      <c r="G89" s="160"/>
      <c r="H89" s="161"/>
      <c r="I89" s="32"/>
      <c r="J89" s="157"/>
      <c r="K89" s="162"/>
      <c r="L89" s="158"/>
    </row>
    <row r="90" spans="1:12" ht="43.5" x14ac:dyDescent="0.35">
      <c r="A90" s="118" t="s">
        <v>969</v>
      </c>
      <c r="B90" s="7">
        <f>IF(  AND(ISNUMBER(C90),OR(ISNUMBER(D90),D90="PG")),IF(IF(Capa!$B$6="B",0,Capa!$B$6)&gt;=C90,1,0),"")</f>
        <v>0</v>
      </c>
      <c r="C90" s="6">
        <f t="shared" ref="C90:C153" si="2">IF(ISBLANK(D90),"",IF(ISERR(SEARCH(D90&amp;"\","&lt;B&gt;\&lt;1&gt;\&lt;2&gt;\&lt;3&gt;\")),IF(AND(NOT(ISBLANK(C89)),C89&lt;=3),C89,""),
IF(SEARCH(D90&amp;"\","&lt;B&gt;\&lt;1&gt;\&lt;2&gt;\&lt;3&gt;\")=1,0,IF(SEARCH(D90&amp;"\","&lt;B&gt;\&lt;1&gt;\&lt;2&gt;\&lt;3&gt;\")=5,1,IF(SEARCH(D90&amp;"\","&lt;B&gt;\&lt;1&gt;\&lt;2&gt;\&lt;3&gt;\")=9,2,IF(SEARCH(D90&amp;"\","&lt;B&gt;\&lt;1&gt;\&lt;2&gt;\&lt;3&gt;\")=13,3,""))))))</f>
        <v>1</v>
      </c>
      <c r="D90" s="5">
        <v>352</v>
      </c>
      <c r="E90" s="164" t="s">
        <v>479</v>
      </c>
      <c r="F90" s="26"/>
      <c r="G90" s="160"/>
      <c r="H90" s="161"/>
      <c r="I90" s="32"/>
      <c r="J90" s="157"/>
      <c r="K90" s="162"/>
      <c r="L90" s="158"/>
    </row>
    <row r="91" spans="1:12" ht="29" x14ac:dyDescent="0.35">
      <c r="A91" s="118" t="s">
        <v>969</v>
      </c>
      <c r="B91" s="7">
        <f>IF(  AND(ISNUMBER(C91),OR(ISNUMBER(D91),D91="PG")),IF(IF(Capa!$B$6="B",0,Capa!$B$6)&gt;=C91,1,0),"")</f>
        <v>0</v>
      </c>
      <c r="C91" s="6">
        <f>IF(ISBLANK(D91),"",IF(ISERR(SEARCH(D91&amp;"\","&lt;B&gt;\&lt;1&gt;\&lt;2&gt;\&lt;3&gt;\")),IF(AND(NOT(ISBLANK(C90)),C90&lt;=3),C90,""),
IF(SEARCH(D91&amp;"\","&lt;B&gt;\&lt;1&gt;\&lt;2&gt;\&lt;3&gt;\")=1,0,IF(SEARCH(D91&amp;"\","&lt;B&gt;\&lt;1&gt;\&lt;2&gt;\&lt;3&gt;\")=5,1,IF(SEARCH(D91&amp;"\","&lt;B&gt;\&lt;1&gt;\&lt;2&gt;\&lt;3&gt;\")=9,2,IF(SEARCH(D91&amp;"\","&lt;B&gt;\&lt;1&gt;\&lt;2&gt;\&lt;3&gt;\")=13,3,""))))))</f>
        <v>1</v>
      </c>
      <c r="D91" s="5">
        <v>353</v>
      </c>
      <c r="E91" s="164" t="s">
        <v>679</v>
      </c>
      <c r="F91" s="26"/>
      <c r="G91" s="160"/>
      <c r="H91" s="161"/>
      <c r="I91" s="32"/>
      <c r="J91" s="157"/>
      <c r="K91" s="162"/>
      <c r="L91" s="158"/>
    </row>
    <row r="92" spans="1:12" ht="72.5" x14ac:dyDescent="0.35">
      <c r="A92" s="118" t="s">
        <v>969</v>
      </c>
      <c r="B92" s="7">
        <f>IF(  AND(ISNUMBER(C92),OR(ISNUMBER(D92),D92="PG")),IF(IF(Capa!$B$6="B",0,Capa!$B$6)&gt;=C92,1,0),"")</f>
        <v>0</v>
      </c>
      <c r="C92" s="6">
        <f t="shared" si="2"/>
        <v>1</v>
      </c>
      <c r="D92" s="5">
        <v>354</v>
      </c>
      <c r="E92" s="164" t="s">
        <v>480</v>
      </c>
      <c r="F92" s="26"/>
      <c r="G92" s="160"/>
      <c r="H92" s="161"/>
      <c r="I92" s="32"/>
      <c r="J92" s="157"/>
      <c r="K92" s="162"/>
      <c r="L92" s="158"/>
    </row>
    <row r="93" spans="1:12" ht="43.5" x14ac:dyDescent="0.35">
      <c r="A93" s="118" t="s">
        <v>969</v>
      </c>
      <c r="B93" s="7">
        <f>IF(  AND(ISNUMBER(C93),OR(ISNUMBER(D93),D93="PG")),IF(IF(Capa!$B$6="B",0,Capa!$B$6)&gt;=C93,1,0),"")</f>
        <v>0</v>
      </c>
      <c r="C93" s="6">
        <f t="shared" si="2"/>
        <v>1</v>
      </c>
      <c r="D93" s="5">
        <v>355</v>
      </c>
      <c r="E93" s="164" t="s">
        <v>481</v>
      </c>
      <c r="F93" s="26"/>
      <c r="G93" s="160"/>
      <c r="H93" s="161"/>
      <c r="I93" s="32"/>
      <c r="J93" s="157"/>
      <c r="K93" s="162"/>
      <c r="L93" s="158"/>
    </row>
    <row r="94" spans="1:12" ht="7.25" customHeight="1" x14ac:dyDescent="0.35">
      <c r="A94" s="118" t="s">
        <v>969</v>
      </c>
      <c r="B94" s="7" t="str">
        <f>IF(  AND(ISNUMBER(C94),OR(ISNUMBER(D94),D94="PG")),IF(IF(Capa!$B$6="B",0,Capa!$B$6)&gt;=C94,1,0),"")</f>
        <v/>
      </c>
      <c r="C94" s="6">
        <f t="shared" si="2"/>
        <v>2</v>
      </c>
      <c r="D94" s="5" t="s">
        <v>9</v>
      </c>
      <c r="E94" s="216"/>
      <c r="F94" s="26"/>
      <c r="G94" s="160"/>
      <c r="H94" s="161"/>
      <c r="I94" s="32"/>
      <c r="J94" s="157"/>
      <c r="K94" s="162"/>
      <c r="L94" s="158"/>
    </row>
    <row r="95" spans="1:12" ht="72.5" x14ac:dyDescent="0.35">
      <c r="A95" s="118" t="s">
        <v>969</v>
      </c>
      <c r="B95" s="7">
        <f>IF(  AND(ISNUMBER(C95),OR(ISNUMBER(D95),D95="PG")),IF(IF(Capa!$B$6="B",0,Capa!$B$6)&gt;=C95,1,0),"")</f>
        <v>0</v>
      </c>
      <c r="C95" s="6">
        <f t="shared" si="2"/>
        <v>2</v>
      </c>
      <c r="D95" s="5">
        <v>356</v>
      </c>
      <c r="E95" s="164" t="s">
        <v>211</v>
      </c>
      <c r="F95" s="26"/>
      <c r="G95" s="160"/>
      <c r="H95" s="161"/>
      <c r="I95" s="32"/>
      <c r="J95" s="157"/>
      <c r="K95" s="162"/>
      <c r="L95" s="158"/>
    </row>
    <row r="96" spans="1:12" ht="29" x14ac:dyDescent="0.35">
      <c r="A96" s="118" t="s">
        <v>969</v>
      </c>
      <c r="B96" s="7">
        <f>IF(  AND(ISNUMBER(C96),OR(ISNUMBER(D96),D96="PG")),IF(IF(Capa!$B$6="B",0,Capa!$B$6)&gt;=C96,1,0),"")</f>
        <v>0</v>
      </c>
      <c r="C96" s="6">
        <f t="shared" si="2"/>
        <v>2</v>
      </c>
      <c r="D96" s="5">
        <v>357</v>
      </c>
      <c r="E96" s="164" t="s">
        <v>482</v>
      </c>
      <c r="F96" s="26"/>
      <c r="G96" s="160"/>
      <c r="H96" s="161"/>
      <c r="I96" s="32"/>
      <c r="J96" s="157"/>
      <c r="K96" s="162"/>
      <c r="L96" s="158"/>
    </row>
    <row r="97" spans="1:12" ht="29" x14ac:dyDescent="0.35">
      <c r="A97" s="118" t="s">
        <v>969</v>
      </c>
      <c r="B97" s="7">
        <f>IF(  AND(ISNUMBER(C97),OR(ISNUMBER(D97),D97="PG")),IF(IF(Capa!$B$6="B",0,Capa!$B$6)&gt;=C97,1,0),"")</f>
        <v>0</v>
      </c>
      <c r="C97" s="6">
        <f>IF(ISBLANK(D97),"",IF(ISERR(SEARCH(D97&amp;"\","&lt;B&gt;\&lt;1&gt;\&lt;2&gt;\&lt;3&gt;\")),IF(AND(NOT(ISBLANK(C95)),C95&lt;=3),C95,""),
IF(SEARCH(D97&amp;"\","&lt;B&gt;\&lt;1&gt;\&lt;2&gt;\&lt;3&gt;\")=1,0,IF(SEARCH(D97&amp;"\","&lt;B&gt;\&lt;1&gt;\&lt;2&gt;\&lt;3&gt;\")=5,1,IF(SEARCH(D97&amp;"\","&lt;B&gt;\&lt;1&gt;\&lt;2&gt;\&lt;3&gt;\")=9,2,IF(SEARCH(D97&amp;"\","&lt;B&gt;\&lt;1&gt;\&lt;2&gt;\&lt;3&gt;\")=13,3,""))))))</f>
        <v>2</v>
      </c>
      <c r="D97" s="5">
        <v>358</v>
      </c>
      <c r="E97" s="164" t="s">
        <v>483</v>
      </c>
      <c r="F97" s="26"/>
      <c r="G97" s="160"/>
      <c r="H97" s="161"/>
      <c r="I97" s="32"/>
      <c r="J97" s="157"/>
      <c r="K97" s="162"/>
      <c r="L97" s="158"/>
    </row>
    <row r="98" spans="1:12" ht="29" x14ac:dyDescent="0.35">
      <c r="A98" s="118" t="s">
        <v>969</v>
      </c>
      <c r="B98" s="7">
        <f>IF(  AND(ISNUMBER(C98),OR(ISNUMBER(D98),D98="PG")),IF(IF(Capa!$B$6="B",0,Capa!$B$6)&gt;=C98,1,0),"")</f>
        <v>0</v>
      </c>
      <c r="C98" s="6">
        <f>IF(ISBLANK(D98),"",IF(ISERR(SEARCH(D98&amp;"\","&lt;B&gt;\&lt;1&gt;\&lt;2&gt;\&lt;3&gt;\")),IF(AND(NOT(ISBLANK(C96)),C96&lt;=3),C96,""),
IF(SEARCH(D98&amp;"\","&lt;B&gt;\&lt;1&gt;\&lt;2&gt;\&lt;3&gt;\")=1,0,IF(SEARCH(D98&amp;"\","&lt;B&gt;\&lt;1&gt;\&lt;2&gt;\&lt;3&gt;\")=5,1,IF(SEARCH(D98&amp;"\","&lt;B&gt;\&lt;1&gt;\&lt;2&gt;\&lt;3&gt;\")=9,2,IF(SEARCH(D98&amp;"\","&lt;B&gt;\&lt;1&gt;\&lt;2&gt;\&lt;3&gt;\")=13,3,""))))))</f>
        <v>2</v>
      </c>
      <c r="D98" s="5">
        <v>359</v>
      </c>
      <c r="E98" s="164" t="s">
        <v>680</v>
      </c>
      <c r="F98" s="26"/>
      <c r="G98" s="160"/>
      <c r="H98" s="161"/>
      <c r="I98" s="32"/>
      <c r="J98" s="157"/>
      <c r="K98" s="162"/>
      <c r="L98" s="158"/>
    </row>
    <row r="99" spans="1:12" ht="29" x14ac:dyDescent="0.35">
      <c r="A99" s="118" t="s">
        <v>969</v>
      </c>
      <c r="B99" s="7">
        <f>IF(  AND(ISNUMBER(C99),OR(ISNUMBER(D99),D99="PG")),IF(IF(Capa!$B$6="B",0,Capa!$B$6)&gt;=C99,1,0),"")</f>
        <v>0</v>
      </c>
      <c r="C99" s="6">
        <f t="shared" si="2"/>
        <v>2</v>
      </c>
      <c r="D99" s="5">
        <v>360</v>
      </c>
      <c r="E99" s="164" t="s">
        <v>484</v>
      </c>
      <c r="F99" s="26"/>
      <c r="G99" s="160"/>
      <c r="H99" s="161"/>
      <c r="I99" s="32"/>
      <c r="J99" s="157"/>
      <c r="K99" s="162"/>
      <c r="L99" s="158"/>
    </row>
    <row r="100" spans="1:12" ht="43.5" x14ac:dyDescent="0.35">
      <c r="A100" s="118" t="s">
        <v>969</v>
      </c>
      <c r="B100" s="7">
        <f>IF(  AND(ISNUMBER(C100),OR(ISNUMBER(D100),D100="PG")),IF(IF(Capa!$B$6="B",0,Capa!$B$6)&gt;=C100,1,0),"")</f>
        <v>0</v>
      </c>
      <c r="C100" s="6">
        <f t="shared" si="2"/>
        <v>2</v>
      </c>
      <c r="D100" s="5">
        <v>361</v>
      </c>
      <c r="E100" s="164" t="s">
        <v>212</v>
      </c>
      <c r="F100" s="26"/>
      <c r="G100" s="160"/>
      <c r="H100" s="161"/>
      <c r="I100" s="32"/>
      <c r="J100" s="157"/>
      <c r="K100" s="162"/>
      <c r="L100" s="158"/>
    </row>
    <row r="101" spans="1:12" ht="7.75" customHeight="1" x14ac:dyDescent="0.35">
      <c r="A101" s="118" t="s">
        <v>969</v>
      </c>
      <c r="B101" s="7" t="str">
        <f>IF(  AND(ISNUMBER(C101),OR(ISNUMBER(D101),D101="PG")),IF(IF(Capa!$B$6="B",0,Capa!$B$6)&gt;=C101,1,0),"")</f>
        <v/>
      </c>
      <c r="C101" s="6">
        <f t="shared" si="2"/>
        <v>3</v>
      </c>
      <c r="D101" s="5" t="s">
        <v>11</v>
      </c>
      <c r="E101" s="216"/>
      <c r="F101" s="26"/>
      <c r="G101" s="160"/>
      <c r="H101" s="161"/>
      <c r="I101" s="32"/>
      <c r="J101" s="157"/>
      <c r="K101" s="162"/>
      <c r="L101" s="158"/>
    </row>
    <row r="102" spans="1:12" ht="72.5" x14ac:dyDescent="0.35">
      <c r="A102" s="118" t="s">
        <v>969</v>
      </c>
      <c r="B102" s="7">
        <f>IF(  AND(ISNUMBER(C102),OR(ISNUMBER(D102),D102="PG")),IF(IF(Capa!$B$6="B",0,Capa!$B$6)&gt;=C102,1,0),"")</f>
        <v>0</v>
      </c>
      <c r="C102" s="6">
        <f t="shared" si="2"/>
        <v>3</v>
      </c>
      <c r="D102" s="5">
        <v>362</v>
      </c>
      <c r="E102" s="164" t="s">
        <v>213</v>
      </c>
      <c r="F102" s="26"/>
      <c r="G102" s="160"/>
      <c r="H102" s="161"/>
      <c r="I102" s="32"/>
      <c r="J102" s="157"/>
      <c r="K102" s="162"/>
      <c r="L102" s="158"/>
    </row>
    <row r="103" spans="1:12" ht="43.5" x14ac:dyDescent="0.35">
      <c r="A103" s="118" t="s">
        <v>969</v>
      </c>
      <c r="B103" s="7">
        <f>IF(  AND(ISNUMBER(C103),OR(ISNUMBER(D103),D103="PG")),IF(IF(Capa!$B$6="B",0,Capa!$B$6)&gt;=C103,1,0),"")</f>
        <v>0</v>
      </c>
      <c r="C103" s="6">
        <f t="shared" si="2"/>
        <v>3</v>
      </c>
      <c r="D103" s="5">
        <v>363</v>
      </c>
      <c r="E103" s="164" t="s">
        <v>681</v>
      </c>
      <c r="F103" s="26"/>
      <c r="G103" s="160"/>
      <c r="H103" s="161"/>
      <c r="I103" s="32"/>
      <c r="J103" s="157"/>
      <c r="K103" s="162"/>
      <c r="L103" s="158"/>
    </row>
    <row r="104" spans="1:12" ht="29" x14ac:dyDescent="0.35">
      <c r="A104" s="118" t="s">
        <v>969</v>
      </c>
      <c r="B104" s="7">
        <f>IF(  AND(ISNUMBER(C104),OR(ISNUMBER(D104),D104="PG")),IF(IF(Capa!$B$6="B",0,Capa!$B$6)&gt;=C104,1,0),"")</f>
        <v>0</v>
      </c>
      <c r="C104" s="6">
        <f t="shared" si="2"/>
        <v>3</v>
      </c>
      <c r="D104" s="5">
        <v>364</v>
      </c>
      <c r="E104" s="164" t="s">
        <v>485</v>
      </c>
      <c r="F104" s="26"/>
      <c r="G104" s="160"/>
      <c r="H104" s="161"/>
      <c r="I104" s="32"/>
      <c r="J104" s="157"/>
      <c r="K104" s="162"/>
      <c r="L104" s="158"/>
    </row>
    <row r="105" spans="1:12" ht="29" x14ac:dyDescent="0.35">
      <c r="A105" s="118" t="s">
        <v>969</v>
      </c>
      <c r="B105" s="7">
        <f>IF(  AND(ISNUMBER(C105),OR(ISNUMBER(D105),D105="PG")),IF(IF(Capa!$B$6="B",0,Capa!$B$6)&gt;=C105,1,0),"")</f>
        <v>0</v>
      </c>
      <c r="C105" s="16">
        <f t="shared" si="2"/>
        <v>3</v>
      </c>
      <c r="D105" s="17">
        <v>365</v>
      </c>
      <c r="E105" s="166" t="s">
        <v>682</v>
      </c>
      <c r="F105" s="26"/>
      <c r="G105" s="160"/>
      <c r="H105" s="161"/>
      <c r="I105" s="32"/>
      <c r="J105" s="157"/>
      <c r="K105" s="139"/>
      <c r="L105" s="158"/>
    </row>
    <row r="106" spans="1:12" ht="9.9" customHeight="1" x14ac:dyDescent="0.35">
      <c r="B106" s="7" t="str">
        <f>IF(  AND(ISNUMBER(C106),OR(ISNUMBER(D106),D106="PG")),IF(IF(Capa!$B$6="B",0,Capa!$B$6)&gt;=C106,1,0),"")</f>
        <v/>
      </c>
      <c r="C106" s="89" t="str">
        <f t="shared" si="2"/>
        <v/>
      </c>
      <c r="D106" s="90"/>
      <c r="E106" s="181"/>
      <c r="F106" s="91"/>
      <c r="G106" s="142"/>
      <c r="H106" s="142"/>
      <c r="I106" s="91"/>
      <c r="J106" s="142"/>
      <c r="K106" s="169"/>
      <c r="L106" s="142"/>
    </row>
    <row r="107" spans="1:12" ht="14.5" x14ac:dyDescent="0.35">
      <c r="A107" s="118" t="s">
        <v>970</v>
      </c>
      <c r="B107" s="7" t="str">
        <f>IF(  AND(ISNUMBER(C107),OR(ISNUMBER(D107),D107="PG")),IF(IF(Capa!$B$6="B",0,Capa!$B$6)&gt;=C107,1,0),"")</f>
        <v/>
      </c>
      <c r="C107" s="11" t="str">
        <f t="shared" si="2"/>
        <v/>
      </c>
      <c r="D107" s="15"/>
      <c r="E107" s="182" t="s">
        <v>486</v>
      </c>
      <c r="F107" s="268">
        <f>IF(COUNTIFS($A$1:$A$230,"="&amp;A107&amp;"?",$B$1:$B$230,"&gt;0",$D$1:$D$230,"&gt;0")&gt;0,(COUNTIFS($A$1:$A$230,"="&amp;A107&amp;"?",$B$1:$B$230,"&gt;0",$D$1:$D$230,"&gt;0",F$1:F$230,"=S")+COUNTIFS($A$1:$A$230,"="&amp;A107&amp;"?",$B$1:$B$230,"&gt;0",$D$1:$D$230,"&gt;0",$F$1:$F$230,"=P")+COUNTIFS($A$1:$A$230,"="&amp;A107&amp;"?",$B$1:$B$230,"&gt;0",$D$1:$D$230,"&gt;0",F$1:F$230,"=N"))/COUNTIFS($A$1:$A$230,"="&amp;A107&amp;"?",$B$1:$B$230,"&gt;0",$D$1:$D$230,"&gt;0"),0)</f>
        <v>0</v>
      </c>
      <c r="G107" s="146"/>
      <c r="H107" s="146"/>
      <c r="I107" s="268">
        <f>IF(COUNTIFS($A$1:$A$230,"="&amp;A107&amp;"?",$B$1:$B$230,"&gt;0",$D$1:$D$230,"&gt;0")&gt;0,
        (COUNTIFS($A$1:$A$230,"="&amp;A107&amp;"?",$B$1:$B$230,"&gt;0",$D$1:$D$230,"&gt;0",F$1:F$230,"=S",I$1:I$230,"") +
         (COUNTIFS($A$1:$A$230,"="&amp;A107&amp;"?",$B$1:$B$230,"&gt;0",$D$1:$D$230,"&gt;0",$F$1:$F$230,"=P",I$1:I$230,"")/2) +
         COUNTIFS($A$1:$A$230,"="&amp;A107&amp;"?",$B$1:$B$230,"&gt;0",$D$1:$D$230,"&gt;0",I$1:I$230,"=S") +
         (COUNTIFS($A$1:$A$230,"="&amp;A107&amp;"?",$B$1:$B$230,"&gt;0",$D$1:$D$230,"&gt;0",I$1:I$230,"=P")/2)
         )/COUNTIFS($A$1:$A$230,"="&amp;A107&amp;"?",$B$1:$B$230,"&gt;0",$D$1:$D$230,"&gt;0"),0)</f>
        <v>0</v>
      </c>
      <c r="J107" s="132"/>
      <c r="K107" s="183"/>
      <c r="L107" s="132"/>
    </row>
    <row r="108" spans="1:12" ht="13.75" customHeight="1" x14ac:dyDescent="0.35">
      <c r="A108" s="118" t="s">
        <v>970</v>
      </c>
      <c r="B108" s="7" t="str">
        <f>IF(  AND(ISNUMBER(C108),OR(ISNUMBER(D108),D108="PG")),IF(IF(Capa!$B$6="B",0,Capa!$B$6)&gt;=C108,1,0),"")</f>
        <v/>
      </c>
      <c r="C108" s="44" t="str">
        <f t="shared" si="2"/>
        <v/>
      </c>
      <c r="D108" s="99"/>
      <c r="E108" s="73">
        <f>IF(SUMIFS($B$1:$B$230,$A$1:$A$230,"="&amp;A107&amp;"?",B$1:B$230,"&gt;0")&lt;=0,0,COUNTIFS($F$1:$F$230,"*",$A$1:$A$230,"="&amp;A107&amp;"?",B$1:B$230,"&gt;0")/SUMIFS($B$1:$B$230,$A$1:$A$230,"="&amp;A107&amp;"?",B$1:B$230,"&gt;0"))</f>
        <v>0</v>
      </c>
      <c r="F108" s="27"/>
      <c r="G108" s="187"/>
      <c r="H108" s="157"/>
      <c r="I108" s="27"/>
      <c r="J108" s="157"/>
      <c r="K108" s="189"/>
      <c r="L108" s="158"/>
    </row>
    <row r="109" spans="1:12" x14ac:dyDescent="0.35">
      <c r="A109" s="118" t="s">
        <v>971</v>
      </c>
      <c r="B109" s="7" t="str">
        <f>IF(  AND(ISNUMBER(C109),OR(ISNUMBER(D109),D109="PG")),IF(IF(Capa!$B$6="B",0,Capa!$B$6)&gt;=C109,1,0),"")</f>
        <v/>
      </c>
      <c r="C109" s="11" t="str">
        <f t="shared" si="2"/>
        <v/>
      </c>
      <c r="D109" s="15"/>
      <c r="E109" s="182" t="s">
        <v>214</v>
      </c>
      <c r="F109" s="24"/>
      <c r="G109" s="132"/>
      <c r="H109" s="132"/>
      <c r="I109" s="24"/>
      <c r="J109" s="132"/>
      <c r="K109" s="183"/>
      <c r="L109" s="270">
        <f>IF(COUNTIFS($A$1:$A$230,"="&amp;$A109,$B$1:$B$230,"&gt;0",$D$1:$D$230,"&gt;0")&gt;0,
        (COUNTIFS($A$1:$A$230,"="&amp;$A109,$B$1:$B$230,"&gt;0",$D$1:$D$230,"&gt;0",F$1:F$230,"=S",I$1:I$230,"") +
         (COUNTIFS($A$1:$A$230,"="&amp;$A109,$B$1:$B$230,"&gt;0",$D$1:$D$230,"&gt;0",$F$1:$F$230,"=P",I$1:I$230,"")/2) +
         COUNTIFS($A$1:$A$230,"="&amp;$A109,$B$1:$B$230,"&gt;0",$D$1:$D$230,"&gt;0",I$1:I$230,"=S") +
         (COUNTIFS($A$1:$A$230,"="&amp;$A109,$B$1:$B$230,"&gt;0",$D$1:$D$230,"&gt;0",I$1:I$230,"=P")/2)
         )/COUNTIFS($A$1:$A$230,"="&amp;$A109,$B$1:$B$230,"&gt;0",$D$1:$D$230,"&gt;0"),"")</f>
        <v>0</v>
      </c>
    </row>
    <row r="110" spans="1:12" ht="7.25" customHeight="1" x14ac:dyDescent="0.35">
      <c r="A110" s="118" t="s">
        <v>971</v>
      </c>
      <c r="B110" s="7" t="str">
        <f>IF(  AND(ISNUMBER(C110),OR(ISNUMBER(D110),D110="PG")),IF(IF(Capa!$B$6="B",0,Capa!$B$6)&gt;=C110,1,0),"")</f>
        <v/>
      </c>
      <c r="C110" s="6">
        <f t="shared" si="2"/>
        <v>0</v>
      </c>
      <c r="D110" s="5" t="s">
        <v>4</v>
      </c>
      <c r="E110" s="171"/>
      <c r="F110" s="27"/>
      <c r="G110" s="187"/>
      <c r="H110" s="157"/>
      <c r="I110" s="27"/>
      <c r="J110" s="157"/>
      <c r="K110" s="189"/>
      <c r="L110" s="163"/>
    </row>
    <row r="111" spans="1:12" ht="65" x14ac:dyDescent="0.35">
      <c r="A111" s="118" t="s">
        <v>971</v>
      </c>
      <c r="B111" s="7">
        <f>IF(  AND(ISNUMBER(C111),OR(ISNUMBER(D111),D111="PG")),IF(IF(Capa!$B$6="B",0,Capa!$B$6)&gt;=C111,1,0),"")</f>
        <v>1</v>
      </c>
      <c r="C111" s="6">
        <f t="shared" si="2"/>
        <v>0</v>
      </c>
      <c r="D111" s="5" t="s">
        <v>295</v>
      </c>
      <c r="E111" s="159" t="s">
        <v>215</v>
      </c>
      <c r="F111" s="26"/>
      <c r="G111" s="160"/>
      <c r="H111" s="161"/>
      <c r="I111" s="32"/>
      <c r="J111" s="157"/>
      <c r="K111" s="162"/>
      <c r="L111" s="163"/>
    </row>
    <row r="112" spans="1:12" ht="29" x14ac:dyDescent="0.35">
      <c r="A112" s="118" t="s">
        <v>971</v>
      </c>
      <c r="B112" s="7">
        <f>IF(  AND(ISNUMBER(C112),OR(ISNUMBER(D112),D112="PG")),IF(IF(Capa!$B$6="B",0,Capa!$B$6)&gt;=C112,1,0),"")</f>
        <v>1</v>
      </c>
      <c r="C112" s="6">
        <f>IF(ISBLANK(D112),"",IF(ISERR(SEARCH(D112&amp;"\","&lt;B&gt;\&lt;1&gt;\&lt;2&gt;\&lt;3&gt;\")),IF(AND(NOT(ISBLANK(C110)),C110&lt;=3),C110,""),
IF(SEARCH(D112&amp;"\","&lt;B&gt;\&lt;1&gt;\&lt;2&gt;\&lt;3&gt;\")=1,0,IF(SEARCH(D112&amp;"\","&lt;B&gt;\&lt;1&gt;\&lt;2&gt;\&lt;3&gt;\")=5,1,IF(SEARCH(D112&amp;"\","&lt;B&gt;\&lt;1&gt;\&lt;2&gt;\&lt;3&gt;\")=9,2,IF(SEARCH(D112&amp;"\","&lt;B&gt;\&lt;1&gt;\&lt;2&gt;\&lt;3&gt;\")=13,3,""))))))</f>
        <v>0</v>
      </c>
      <c r="D112" s="5">
        <v>366</v>
      </c>
      <c r="E112" s="239" t="s">
        <v>487</v>
      </c>
      <c r="F112" s="26"/>
      <c r="G112" s="160"/>
      <c r="H112" s="161"/>
      <c r="I112" s="32"/>
      <c r="J112" s="157"/>
      <c r="K112" s="162"/>
      <c r="L112" s="158"/>
    </row>
    <row r="113" spans="1:12" ht="43.5" x14ac:dyDescent="0.35">
      <c r="A113" s="118" t="s">
        <v>971</v>
      </c>
      <c r="B113" s="7">
        <f>IF(  AND(ISNUMBER(C113),OR(ISNUMBER(D113),D113="PG")),IF(IF(Capa!$B$6="B",0,Capa!$B$6)&gt;=C113,1,0),"")</f>
        <v>1</v>
      </c>
      <c r="C113" s="6">
        <f>IF(ISBLANK(D113),"",IF(ISERR(SEARCH(D113&amp;"\","&lt;B&gt;\&lt;1&gt;\&lt;2&gt;\&lt;3&gt;\")),IF(AND(NOT(ISBLANK(C110)),C110&lt;=3),C110,""),
IF(SEARCH(D113&amp;"\","&lt;B&gt;\&lt;1&gt;\&lt;2&gt;\&lt;3&gt;\")=1,0,IF(SEARCH(D113&amp;"\","&lt;B&gt;\&lt;1&gt;\&lt;2&gt;\&lt;3&gt;\")=5,1,IF(SEARCH(D113&amp;"\","&lt;B&gt;\&lt;1&gt;\&lt;2&gt;\&lt;3&gt;\")=9,2,IF(SEARCH(D113&amp;"\","&lt;B&gt;\&lt;1&gt;\&lt;2&gt;\&lt;3&gt;\")=13,3,""))))))</f>
        <v>0</v>
      </c>
      <c r="D113" s="5">
        <v>367</v>
      </c>
      <c r="E113" s="164" t="s">
        <v>489</v>
      </c>
      <c r="F113" s="26"/>
      <c r="G113" s="160"/>
      <c r="H113" s="161"/>
      <c r="I113" s="32"/>
      <c r="J113" s="157"/>
      <c r="K113" s="162"/>
      <c r="L113" s="158"/>
    </row>
    <row r="114" spans="1:12" ht="43.5" x14ac:dyDescent="0.35">
      <c r="A114" s="118" t="s">
        <v>971</v>
      </c>
      <c r="B114" s="7">
        <f>IF(  AND(ISNUMBER(C114),OR(ISNUMBER(D114),D114="PG")),IF(IF(Capa!$B$6="B",0,Capa!$B$6)&gt;=C114,1,0),"")</f>
        <v>1</v>
      </c>
      <c r="C114" s="6">
        <f>IF(ISBLANK(D114),"",IF(ISERR(SEARCH(D114&amp;"\","&lt;B&gt;\&lt;1&gt;\&lt;2&gt;\&lt;3&gt;\")),IF(AND(NOT(ISBLANK(C111)),C111&lt;=3),C111,""),
IF(SEARCH(D114&amp;"\","&lt;B&gt;\&lt;1&gt;\&lt;2&gt;\&lt;3&gt;\")=1,0,IF(SEARCH(D114&amp;"\","&lt;B&gt;\&lt;1&gt;\&lt;2&gt;\&lt;3&gt;\")=5,1,IF(SEARCH(D114&amp;"\","&lt;B&gt;\&lt;1&gt;\&lt;2&gt;\&lt;3&gt;\")=9,2,IF(SEARCH(D114&amp;"\","&lt;B&gt;\&lt;1&gt;\&lt;2&gt;\&lt;3&gt;\")=13,3,""))))))</f>
        <v>0</v>
      </c>
      <c r="D114" s="5">
        <v>368</v>
      </c>
      <c r="E114" s="164" t="s">
        <v>488</v>
      </c>
      <c r="F114" s="26"/>
      <c r="G114" s="160"/>
      <c r="H114" s="161"/>
      <c r="I114" s="32"/>
      <c r="J114" s="157"/>
      <c r="K114" s="162"/>
      <c r="L114" s="158"/>
    </row>
    <row r="115" spans="1:12" ht="7.25" customHeight="1" x14ac:dyDescent="0.35">
      <c r="A115" s="118" t="s">
        <v>971</v>
      </c>
      <c r="B115" s="7" t="str">
        <f>IF(  AND(ISNUMBER(C115),OR(ISNUMBER(D115),D115="PG")),IF(IF(Capa!$B$6="B",0,Capa!$B$6)&gt;=C115,1,0),"")</f>
        <v/>
      </c>
      <c r="C115" s="6">
        <f t="shared" si="2"/>
        <v>1</v>
      </c>
      <c r="D115" s="5" t="s">
        <v>6</v>
      </c>
      <c r="E115" s="216"/>
      <c r="F115" s="26"/>
      <c r="G115" s="160"/>
      <c r="H115" s="161"/>
      <c r="I115" s="32"/>
      <c r="J115" s="157"/>
      <c r="K115" s="162"/>
      <c r="L115" s="158"/>
    </row>
    <row r="116" spans="1:12" ht="43.5" x14ac:dyDescent="0.35">
      <c r="A116" s="118" t="s">
        <v>971</v>
      </c>
      <c r="B116" s="7">
        <f>IF(  AND(ISNUMBER(C116),OR(ISNUMBER(D116),D116="PG")),IF(IF(Capa!$B$6="B",0,Capa!$B$6)&gt;=C116,1,0),"")</f>
        <v>0</v>
      </c>
      <c r="C116" s="6">
        <f t="shared" si="2"/>
        <v>1</v>
      </c>
      <c r="D116" s="5">
        <v>369</v>
      </c>
      <c r="E116" s="164" t="s">
        <v>216</v>
      </c>
      <c r="F116" s="26"/>
      <c r="G116" s="160"/>
      <c r="H116" s="161"/>
      <c r="I116" s="32"/>
      <c r="J116" s="157"/>
      <c r="K116" s="162"/>
      <c r="L116" s="158"/>
    </row>
    <row r="117" spans="1:12" ht="6.65" customHeight="1" x14ac:dyDescent="0.35">
      <c r="A117" s="118" t="s">
        <v>971</v>
      </c>
      <c r="B117" s="7" t="str">
        <f>IF(  AND(ISNUMBER(C117),OR(ISNUMBER(D117),D117="PG")),IF(IF(Capa!$B$6="B",0,Capa!$B$6)&gt;=C117,1,0),"")</f>
        <v/>
      </c>
      <c r="C117" s="6">
        <f t="shared" si="2"/>
        <v>2</v>
      </c>
      <c r="D117" s="5" t="s">
        <v>9</v>
      </c>
      <c r="E117" s="216"/>
      <c r="F117" s="26"/>
      <c r="G117" s="160"/>
      <c r="H117" s="161"/>
      <c r="I117" s="32"/>
      <c r="J117" s="157"/>
      <c r="K117" s="162"/>
      <c r="L117" s="158"/>
    </row>
    <row r="118" spans="1:12" ht="58" x14ac:dyDescent="0.35">
      <c r="A118" s="118" t="s">
        <v>971</v>
      </c>
      <c r="B118" s="7">
        <f>IF(  AND(ISNUMBER(C118),OR(ISNUMBER(D118),D118="PG")),IF(IF(Capa!$B$6="B",0,Capa!$B$6)&gt;=C118,1,0),"")</f>
        <v>0</v>
      </c>
      <c r="C118" s="6">
        <f t="shared" si="2"/>
        <v>2</v>
      </c>
      <c r="D118" s="5">
        <v>370</v>
      </c>
      <c r="E118" s="164" t="s">
        <v>683</v>
      </c>
      <c r="F118" s="26"/>
      <c r="G118" s="160"/>
      <c r="H118" s="161"/>
      <c r="I118" s="32"/>
      <c r="J118" s="157"/>
      <c r="K118" s="162"/>
      <c r="L118" s="158"/>
    </row>
    <row r="119" spans="1:12" ht="43.5" x14ac:dyDescent="0.35">
      <c r="A119" s="118" t="s">
        <v>971</v>
      </c>
      <c r="B119" s="7">
        <f>IF(  AND(ISNUMBER(C119),OR(ISNUMBER(D119),D119="PG")),IF(IF(Capa!$B$6="B",0,Capa!$B$6)&gt;=C119,1,0),"")</f>
        <v>0</v>
      </c>
      <c r="C119" s="6">
        <f t="shared" si="2"/>
        <v>2</v>
      </c>
      <c r="D119" s="5">
        <v>371</v>
      </c>
      <c r="E119" s="164" t="s">
        <v>217</v>
      </c>
      <c r="F119" s="26"/>
      <c r="G119" s="160"/>
      <c r="H119" s="161"/>
      <c r="I119" s="32"/>
      <c r="J119" s="157"/>
      <c r="K119" s="162"/>
      <c r="L119" s="158"/>
    </row>
    <row r="120" spans="1:12" ht="6" customHeight="1" x14ac:dyDescent="0.35">
      <c r="A120" s="118" t="s">
        <v>971</v>
      </c>
      <c r="B120" s="7" t="str">
        <f>IF(  AND(ISNUMBER(C120),OR(ISNUMBER(D120),D120="PG")),IF(IF(Capa!$B$6="B",0,Capa!$B$6)&gt;=C120,1,0),"")</f>
        <v/>
      </c>
      <c r="C120" s="6">
        <f t="shared" si="2"/>
        <v>3</v>
      </c>
      <c r="D120" s="5" t="s">
        <v>11</v>
      </c>
      <c r="E120" s="216"/>
      <c r="F120" s="26"/>
      <c r="G120" s="160"/>
      <c r="H120" s="161"/>
      <c r="I120" s="32"/>
      <c r="J120" s="157"/>
      <c r="K120" s="162"/>
      <c r="L120" s="158"/>
    </row>
    <row r="121" spans="1:12" ht="43.5" x14ac:dyDescent="0.35">
      <c r="A121" s="118" t="s">
        <v>971</v>
      </c>
      <c r="B121" s="7">
        <f>IF(  AND(ISNUMBER(C121),OR(ISNUMBER(D121),D121="PG")),IF(IF(Capa!$B$6="B",0,Capa!$B$6)&gt;=C121,1,0),"")</f>
        <v>0</v>
      </c>
      <c r="C121" s="6">
        <f t="shared" si="2"/>
        <v>3</v>
      </c>
      <c r="D121" s="5">
        <v>372</v>
      </c>
      <c r="E121" s="164" t="s">
        <v>490</v>
      </c>
      <c r="F121" s="26"/>
      <c r="G121" s="160"/>
      <c r="H121" s="161"/>
      <c r="I121" s="32"/>
      <c r="J121" s="157"/>
      <c r="K121" s="162"/>
      <c r="L121" s="158"/>
    </row>
    <row r="122" spans="1:12" ht="43.5" x14ac:dyDescent="0.35">
      <c r="A122" s="118" t="s">
        <v>971</v>
      </c>
      <c r="B122" s="7">
        <f>IF(  AND(ISNUMBER(C122),OR(ISNUMBER(D122),D122="PG")),IF(IF(Capa!$B$6="B",0,Capa!$B$6)&gt;=C122,1,0),"")</f>
        <v>0</v>
      </c>
      <c r="C122" s="6">
        <f t="shared" si="2"/>
        <v>3</v>
      </c>
      <c r="D122" s="5">
        <v>373</v>
      </c>
      <c r="E122" s="164" t="s">
        <v>218</v>
      </c>
      <c r="F122" s="26"/>
      <c r="G122" s="160"/>
      <c r="H122" s="161"/>
      <c r="I122" s="32"/>
      <c r="J122" s="157"/>
      <c r="K122" s="162"/>
      <c r="L122" s="158"/>
    </row>
    <row r="123" spans="1:12" ht="11.75" customHeight="1" x14ac:dyDescent="0.35">
      <c r="B123" s="7" t="str">
        <f>IF(  AND(ISNUMBER(C123),OR(ISNUMBER(D123),D123="PG")),IF(IF(Capa!$B$6="B",0,Capa!$B$6)&gt;=C123,1,0),"")</f>
        <v/>
      </c>
      <c r="C123" s="10" t="str">
        <f t="shared" si="2"/>
        <v/>
      </c>
      <c r="D123" s="2"/>
      <c r="E123" s="171"/>
      <c r="F123" s="26"/>
      <c r="G123" s="160"/>
      <c r="H123" s="161"/>
      <c r="I123" s="32"/>
      <c r="J123" s="157"/>
      <c r="K123" s="189"/>
      <c r="L123" s="163"/>
    </row>
    <row r="124" spans="1:12" x14ac:dyDescent="0.35">
      <c r="A124" s="118" t="s">
        <v>972</v>
      </c>
      <c r="B124" s="7" t="str">
        <f>IF(  AND(ISNUMBER(C124),OR(ISNUMBER(D124),D124="PG")),IF(IF(Capa!$B$6="B",0,Capa!$B$6)&gt;=C124,1,0),"")</f>
        <v/>
      </c>
      <c r="C124" s="11" t="str">
        <f t="shared" si="2"/>
        <v/>
      </c>
      <c r="D124" s="15"/>
      <c r="E124" s="182" t="s">
        <v>219</v>
      </c>
      <c r="F124" s="24"/>
      <c r="G124" s="132"/>
      <c r="H124" s="132"/>
      <c r="I124" s="24"/>
      <c r="J124" s="132"/>
      <c r="K124" s="183"/>
      <c r="L124" s="270">
        <f>IF(COUNTIFS($A$1:$A$230,"="&amp;$A124,$B$1:$B$230,"&gt;0",$D$1:$D$230,"&gt;0")&gt;0,
        (COUNTIFS($A$1:$A$230,"="&amp;$A124,$B$1:$B$230,"&gt;0",$D$1:$D$230,"&gt;0",F$1:F$230,"=S",I$1:I$230,"") +
         (COUNTIFS($A$1:$A$230,"="&amp;$A124,$B$1:$B$230,"&gt;0",$D$1:$D$230,"&gt;0",$F$1:$F$230,"=P",I$1:I$230,"")/2) +
         COUNTIFS($A$1:$A$230,"="&amp;$A124,$B$1:$B$230,"&gt;0",$D$1:$D$230,"&gt;0",I$1:I$230,"=S") +
         (COUNTIFS($A$1:$A$230,"="&amp;$A124,$B$1:$B$230,"&gt;0",$D$1:$D$230,"&gt;0",I$1:I$230,"=P")/2)
         )/COUNTIFS($A$1:$A$230,"="&amp;$A124,$B$1:$B$230,"&gt;0",$D$1:$D$230,"&gt;0"),"")</f>
        <v>0</v>
      </c>
    </row>
    <row r="125" spans="1:12" ht="7.75" customHeight="1" x14ac:dyDescent="0.35">
      <c r="A125" s="118" t="s">
        <v>972</v>
      </c>
      <c r="B125" s="7" t="str">
        <f>IF(  AND(ISNUMBER(C125),OR(ISNUMBER(D125),D125="PG")),IF(IF(Capa!$B$6="B",0,Capa!$B$6)&gt;=C125,1,0),"")</f>
        <v/>
      </c>
      <c r="C125" s="6">
        <f t="shared" si="2"/>
        <v>0</v>
      </c>
      <c r="D125" s="5" t="s">
        <v>4</v>
      </c>
      <c r="E125" s="171"/>
      <c r="F125" s="26"/>
      <c r="G125" s="160"/>
      <c r="H125" s="161"/>
      <c r="I125" s="32"/>
      <c r="J125" s="157"/>
      <c r="K125" s="189"/>
      <c r="L125" s="163"/>
    </row>
    <row r="126" spans="1:12" ht="39" x14ac:dyDescent="0.35">
      <c r="A126" s="118" t="s">
        <v>972</v>
      </c>
      <c r="B126" s="7">
        <f>IF(  AND(ISNUMBER(C126),OR(ISNUMBER(D126),D126="PG")),IF(IF(Capa!$B$6="B",0,Capa!$B$6)&gt;=C126,1,0),"")</f>
        <v>1</v>
      </c>
      <c r="C126" s="6">
        <f t="shared" si="2"/>
        <v>0</v>
      </c>
      <c r="D126" s="5" t="s">
        <v>295</v>
      </c>
      <c r="E126" s="159" t="s">
        <v>220</v>
      </c>
      <c r="F126" s="26"/>
      <c r="G126" s="160"/>
      <c r="H126" s="161"/>
      <c r="I126" s="32"/>
      <c r="J126" s="157"/>
      <c r="K126" s="162"/>
      <c r="L126" s="163"/>
    </row>
    <row r="127" spans="1:12" ht="29" x14ac:dyDescent="0.35">
      <c r="A127" s="118" t="s">
        <v>972</v>
      </c>
      <c r="B127" s="7">
        <f>IF(  AND(ISNUMBER(C127),OR(ISNUMBER(D127),D127="PG")),IF(IF(Capa!$B$6="B",0,Capa!$B$6)&gt;=C127,1,0),"")</f>
        <v>1</v>
      </c>
      <c r="C127" s="6">
        <f t="shared" si="2"/>
        <v>0</v>
      </c>
      <c r="D127" s="5">
        <v>374</v>
      </c>
      <c r="E127" s="164" t="s">
        <v>491</v>
      </c>
      <c r="F127" s="26"/>
      <c r="G127" s="160"/>
      <c r="H127" s="161"/>
      <c r="I127" s="32"/>
      <c r="J127" s="157"/>
      <c r="K127" s="162"/>
      <c r="L127" s="158"/>
    </row>
    <row r="128" spans="1:12" ht="6.65" customHeight="1" x14ac:dyDescent="0.35">
      <c r="A128" s="118" t="s">
        <v>972</v>
      </c>
      <c r="B128" s="7" t="str">
        <f>IF(  AND(ISNUMBER(C128),OR(ISNUMBER(D128),D128="PG")),IF(IF(Capa!$B$6="B",0,Capa!$B$6)&gt;=C128,1,0),"")</f>
        <v/>
      </c>
      <c r="C128" s="6">
        <f t="shared" si="2"/>
        <v>1</v>
      </c>
      <c r="D128" s="5" t="s">
        <v>6</v>
      </c>
      <c r="E128" s="216"/>
      <c r="F128" s="26"/>
      <c r="G128" s="160"/>
      <c r="H128" s="161"/>
      <c r="I128" s="32"/>
      <c r="J128" s="157"/>
      <c r="K128" s="162"/>
      <c r="L128" s="158"/>
    </row>
    <row r="129" spans="1:12" ht="58" x14ac:dyDescent="0.35">
      <c r="A129" s="118" t="s">
        <v>972</v>
      </c>
      <c r="B129" s="7">
        <f>IF(  AND(ISNUMBER(C129),OR(ISNUMBER(D129),D129="PG")),IF(IF(Capa!$B$6="B",0,Capa!$B$6)&gt;=C129,1,0),"")</f>
        <v>0</v>
      </c>
      <c r="C129" s="6">
        <f t="shared" si="2"/>
        <v>1</v>
      </c>
      <c r="D129" s="5">
        <v>375</v>
      </c>
      <c r="E129" s="164" t="s">
        <v>221</v>
      </c>
      <c r="F129" s="26"/>
      <c r="G129" s="160"/>
      <c r="H129" s="161"/>
      <c r="I129" s="32"/>
      <c r="J129" s="157"/>
      <c r="K129" s="162"/>
      <c r="L129" s="158"/>
    </row>
    <row r="130" spans="1:12" ht="7.25" customHeight="1" x14ac:dyDescent="0.35">
      <c r="A130" s="118" t="s">
        <v>972</v>
      </c>
      <c r="B130" s="7" t="str">
        <f>IF(  AND(ISNUMBER(C130),OR(ISNUMBER(D130),D130="PG")),IF(IF(Capa!$B$6="B",0,Capa!$B$6)&gt;=C130,1,0),"")</f>
        <v/>
      </c>
      <c r="C130" s="6">
        <f t="shared" si="2"/>
        <v>2</v>
      </c>
      <c r="D130" s="5" t="s">
        <v>9</v>
      </c>
      <c r="E130" s="216"/>
      <c r="F130" s="26"/>
      <c r="G130" s="160"/>
      <c r="H130" s="161"/>
      <c r="I130" s="32"/>
      <c r="J130" s="157"/>
      <c r="K130" s="162"/>
      <c r="L130" s="158"/>
    </row>
    <row r="131" spans="1:12" ht="29" x14ac:dyDescent="0.35">
      <c r="A131" s="118" t="s">
        <v>972</v>
      </c>
      <c r="B131" s="7">
        <f>IF(  AND(ISNUMBER(C131),OR(ISNUMBER(D131),D131="PG")),IF(IF(Capa!$B$6="B",0,Capa!$B$6)&gt;=C131,1,0),"")</f>
        <v>0</v>
      </c>
      <c r="C131" s="6">
        <f t="shared" si="2"/>
        <v>2</v>
      </c>
      <c r="D131" s="5">
        <v>376</v>
      </c>
      <c r="E131" s="164" t="s">
        <v>492</v>
      </c>
      <c r="F131" s="26"/>
      <c r="G131" s="160"/>
      <c r="H131" s="161"/>
      <c r="I131" s="32"/>
      <c r="J131" s="157"/>
      <c r="K131" s="162"/>
      <c r="L131" s="158"/>
    </row>
    <row r="132" spans="1:12" ht="29" x14ac:dyDescent="0.35">
      <c r="A132" s="118" t="s">
        <v>972</v>
      </c>
      <c r="B132" s="7">
        <f>IF(  AND(ISNUMBER(C132),OR(ISNUMBER(D132),D132="PG")),IF(IF(Capa!$B$6="B",0,Capa!$B$6)&gt;=C132,1,0),"")</f>
        <v>0</v>
      </c>
      <c r="C132" s="6">
        <f>IF(ISBLANK(D132),"",IF(ISERR(SEARCH(D132&amp;"\","&lt;B&gt;\&lt;1&gt;\&lt;2&gt;\&lt;3&gt;\")),IF(AND(NOT(ISBLANK(C130)),C130&lt;=3),C130,""),
IF(SEARCH(D132&amp;"\","&lt;B&gt;\&lt;1&gt;\&lt;2&gt;\&lt;3&gt;\")=1,0,IF(SEARCH(D132&amp;"\","&lt;B&gt;\&lt;1&gt;\&lt;2&gt;\&lt;3&gt;\")=5,1,IF(SEARCH(D132&amp;"\","&lt;B&gt;\&lt;1&gt;\&lt;2&gt;\&lt;3&gt;\")=9,2,IF(SEARCH(D132&amp;"\","&lt;B&gt;\&lt;1&gt;\&lt;2&gt;\&lt;3&gt;\")=13,3,""))))))</f>
        <v>2</v>
      </c>
      <c r="D132" s="5">
        <v>377</v>
      </c>
      <c r="E132" s="239" t="s">
        <v>493</v>
      </c>
      <c r="F132" s="26"/>
      <c r="G132" s="160"/>
      <c r="H132" s="161"/>
      <c r="I132" s="32"/>
      <c r="J132" s="157"/>
      <c r="K132" s="162"/>
      <c r="L132" s="158"/>
    </row>
    <row r="133" spans="1:12" ht="29" x14ac:dyDescent="0.35">
      <c r="A133" s="118" t="s">
        <v>972</v>
      </c>
      <c r="B133" s="7">
        <f>IF(  AND(ISNUMBER(C133),OR(ISNUMBER(D133),D133="PG")),IF(IF(Capa!$B$6="B",0,Capa!$B$6)&gt;=C133,1,0),"")</f>
        <v>0</v>
      </c>
      <c r="C133" s="6">
        <f>IF(ISBLANK(D133),"",IF(ISERR(SEARCH(D133&amp;"\","&lt;B&gt;\&lt;1&gt;\&lt;2&gt;\&lt;3&gt;\")),IF(AND(NOT(ISBLANK(C131)),C131&lt;=3),C131,""),
IF(SEARCH(D133&amp;"\","&lt;B&gt;\&lt;1&gt;\&lt;2&gt;\&lt;3&gt;\")=1,0,IF(SEARCH(D133&amp;"\","&lt;B&gt;\&lt;1&gt;\&lt;2&gt;\&lt;3&gt;\")=5,1,IF(SEARCH(D133&amp;"\","&lt;B&gt;\&lt;1&gt;\&lt;2&gt;\&lt;3&gt;\")=9,2,IF(SEARCH(D133&amp;"\","&lt;B&gt;\&lt;1&gt;\&lt;2&gt;\&lt;3&gt;\")=13,3,""))))))</f>
        <v>2</v>
      </c>
      <c r="D133" s="5">
        <v>378</v>
      </c>
      <c r="E133" s="164" t="s">
        <v>222</v>
      </c>
      <c r="F133" s="26"/>
      <c r="G133" s="160"/>
      <c r="H133" s="161"/>
      <c r="I133" s="32"/>
      <c r="J133" s="157"/>
      <c r="K133" s="162"/>
      <c r="L133" s="158"/>
    </row>
    <row r="134" spans="1:12" ht="7.25" customHeight="1" x14ac:dyDescent="0.35">
      <c r="A134" s="118" t="s">
        <v>972</v>
      </c>
      <c r="B134" s="7" t="str">
        <f>IF(  AND(ISNUMBER(C134),OR(ISNUMBER(D134),D134="PG")),IF(IF(Capa!$B$6="B",0,Capa!$B$6)&gt;=C134,1,0),"")</f>
        <v/>
      </c>
      <c r="C134" s="6">
        <f t="shared" si="2"/>
        <v>3</v>
      </c>
      <c r="D134" s="5" t="s">
        <v>11</v>
      </c>
      <c r="E134" s="216"/>
      <c r="F134" s="26"/>
      <c r="G134" s="160"/>
      <c r="H134" s="161"/>
      <c r="I134" s="32"/>
      <c r="J134" s="157"/>
      <c r="K134" s="162"/>
      <c r="L134" s="158"/>
    </row>
    <row r="135" spans="1:12" ht="29" x14ac:dyDescent="0.35">
      <c r="A135" s="118" t="s">
        <v>972</v>
      </c>
      <c r="B135" s="7">
        <f>IF(  AND(ISNUMBER(C135),OR(ISNUMBER(D135),D135="PG")),IF(IF(Capa!$B$6="B",0,Capa!$B$6)&gt;=C135,1,0),"")</f>
        <v>0</v>
      </c>
      <c r="C135" s="6">
        <f t="shared" si="2"/>
        <v>3</v>
      </c>
      <c r="D135" s="5">
        <v>379</v>
      </c>
      <c r="E135" s="164" t="s">
        <v>494</v>
      </c>
      <c r="F135" s="26"/>
      <c r="G135" s="160"/>
      <c r="H135" s="161"/>
      <c r="I135" s="32"/>
      <c r="J135" s="157"/>
      <c r="K135" s="162"/>
      <c r="L135" s="158"/>
    </row>
    <row r="136" spans="1:12" ht="7.75" customHeight="1" x14ac:dyDescent="0.35">
      <c r="B136" s="7" t="str">
        <f>IF(  AND(ISNUMBER(C136),OR(ISNUMBER(D136),D136="PG")),IF(IF(Capa!$B$6="B",0,Capa!$B$6)&gt;=C136,1,0),"")</f>
        <v/>
      </c>
      <c r="C136" s="10" t="str">
        <f t="shared" si="2"/>
        <v/>
      </c>
      <c r="D136" s="2"/>
      <c r="E136" s="171"/>
      <c r="F136" s="27"/>
      <c r="G136" s="187"/>
      <c r="H136" s="157"/>
      <c r="I136" s="27"/>
      <c r="J136" s="157"/>
      <c r="K136" s="189"/>
      <c r="L136" s="158"/>
    </row>
    <row r="137" spans="1:12" x14ac:dyDescent="0.35">
      <c r="A137" s="118" t="s">
        <v>973</v>
      </c>
      <c r="B137" s="7" t="str">
        <f>IF(  AND(ISNUMBER(C137),OR(ISNUMBER(D137),D137="PG")),IF(IF(Capa!$B$6="B",0,Capa!$B$6)&gt;=C137,1,0),"")</f>
        <v/>
      </c>
      <c r="C137" s="11" t="str">
        <f t="shared" si="2"/>
        <v/>
      </c>
      <c r="D137" s="15"/>
      <c r="E137" s="182" t="s">
        <v>495</v>
      </c>
      <c r="F137" s="24"/>
      <c r="G137" s="132"/>
      <c r="H137" s="132"/>
      <c r="I137" s="24"/>
      <c r="J137" s="132"/>
      <c r="K137" s="183"/>
      <c r="L137" s="270">
        <f>IF(COUNTIFS($A$1:$A$230,"="&amp;$A137,$B$1:$B$230,"&gt;0",$D$1:$D$230,"&gt;0")&gt;0,
        (COUNTIFS($A$1:$A$230,"="&amp;$A137,$B$1:$B$230,"&gt;0",$D$1:$D$230,"&gt;0",F$1:F$230,"=S",I$1:I$230,"") +
         (COUNTIFS($A$1:$A$230,"="&amp;$A137,$B$1:$B$230,"&gt;0",$D$1:$D$230,"&gt;0",$F$1:$F$230,"=P",I$1:I$230,"")/2) +
         COUNTIFS($A$1:$A$230,"="&amp;$A137,$B$1:$B$230,"&gt;0",$D$1:$D$230,"&gt;0",I$1:I$230,"=S") +
         (COUNTIFS($A$1:$A$230,"="&amp;$A137,$B$1:$B$230,"&gt;0",$D$1:$D$230,"&gt;0",I$1:I$230,"=P")/2)
         )/COUNTIFS($A$1:$A$230,"="&amp;$A137,$B$1:$B$230,"&gt;0",$D$1:$D$230,"&gt;0"),"")</f>
        <v>0</v>
      </c>
    </row>
    <row r="138" spans="1:12" ht="6" customHeight="1" x14ac:dyDescent="0.35">
      <c r="A138" s="118" t="s">
        <v>973</v>
      </c>
      <c r="B138" s="7" t="str">
        <f>IF(  AND(ISNUMBER(C138),OR(ISNUMBER(D138),D138="PG")),IF(IF(Capa!$B$6="B",0,Capa!$B$6)&gt;=C138,1,0),"")</f>
        <v/>
      </c>
      <c r="C138" s="6">
        <f t="shared" si="2"/>
        <v>0</v>
      </c>
      <c r="D138" s="5" t="s">
        <v>4</v>
      </c>
      <c r="E138" s="171"/>
      <c r="F138" s="27"/>
      <c r="G138" s="187"/>
      <c r="H138" s="157"/>
      <c r="I138" s="27"/>
      <c r="J138" s="157"/>
      <c r="K138" s="189"/>
      <c r="L138" s="163"/>
    </row>
    <row r="139" spans="1:12" ht="39" x14ac:dyDescent="0.35">
      <c r="A139" s="118" t="s">
        <v>973</v>
      </c>
      <c r="B139" s="7">
        <f>IF(  AND(ISNUMBER(C139),OR(ISNUMBER(D139),D139="PG")),IF(IF(Capa!$B$6="B",0,Capa!$B$6)&gt;=C139,1,0),"")</f>
        <v>1</v>
      </c>
      <c r="C139" s="6">
        <f t="shared" si="2"/>
        <v>0</v>
      </c>
      <c r="D139" s="5" t="s">
        <v>295</v>
      </c>
      <c r="E139" s="159" t="s">
        <v>223</v>
      </c>
      <c r="F139" s="26"/>
      <c r="G139" s="160"/>
      <c r="H139" s="161"/>
      <c r="I139" s="32"/>
      <c r="J139" s="157"/>
      <c r="K139" s="162"/>
      <c r="L139" s="163"/>
    </row>
    <row r="140" spans="1:12" x14ac:dyDescent="0.35">
      <c r="A140" s="118" t="s">
        <v>973</v>
      </c>
      <c r="B140" s="7">
        <f>IF(  AND(ISNUMBER(C140),OR(ISNUMBER(D140),D140="PG")),IF(IF(Capa!$B$6="B",0,Capa!$B$6)&gt;=C140,1,0),"")</f>
        <v>1</v>
      </c>
      <c r="C140" s="6">
        <f>IF(ISBLANK(D140),"",IF(ISERR(SEARCH(D140&amp;"\","&lt;B&gt;\&lt;1&gt;\&lt;2&gt;\&lt;3&gt;\")),IF(AND(NOT(ISBLANK(C138)),C138&lt;=3),C138,""),
IF(SEARCH(D140&amp;"\","&lt;B&gt;\&lt;1&gt;\&lt;2&gt;\&lt;3&gt;\")=1,0,IF(SEARCH(D140&amp;"\","&lt;B&gt;\&lt;1&gt;\&lt;2&gt;\&lt;3&gt;\")=5,1,IF(SEARCH(D140&amp;"\","&lt;B&gt;\&lt;1&gt;\&lt;2&gt;\&lt;3&gt;\")=9,2,IF(SEARCH(D140&amp;"\","&lt;B&gt;\&lt;1&gt;\&lt;2&gt;\&lt;3&gt;\")=13,3,""))))))</f>
        <v>0</v>
      </c>
      <c r="D140" s="5">
        <v>380</v>
      </c>
      <c r="E140" s="239" t="s">
        <v>496</v>
      </c>
      <c r="F140" s="26"/>
      <c r="G140" s="160"/>
      <c r="H140" s="161"/>
      <c r="I140" s="32"/>
      <c r="J140" s="157"/>
      <c r="K140" s="162"/>
      <c r="L140" s="158"/>
    </row>
    <row r="141" spans="1:12" ht="43.5" x14ac:dyDescent="0.35">
      <c r="A141" s="118" t="s">
        <v>973</v>
      </c>
      <c r="B141" s="7">
        <f>IF(  AND(ISNUMBER(C141),OR(ISNUMBER(D141),D141="PG")),IF(IF(Capa!$B$6="B",0,Capa!$B$6)&gt;=C141,1,0),"")</f>
        <v>1</v>
      </c>
      <c r="C141" s="6">
        <f>IF(ISBLANK(D141),"",IF(ISERR(SEARCH(D141&amp;"\","&lt;B&gt;\&lt;1&gt;\&lt;2&gt;\&lt;3&gt;\")),IF(AND(NOT(ISBLANK(C139)),C139&lt;=3),C139,""),
IF(SEARCH(D141&amp;"\","&lt;B&gt;\&lt;1&gt;\&lt;2&gt;\&lt;3&gt;\")=1,0,IF(SEARCH(D141&amp;"\","&lt;B&gt;\&lt;1&gt;\&lt;2&gt;\&lt;3&gt;\")=5,1,IF(SEARCH(D141&amp;"\","&lt;B&gt;\&lt;1&gt;\&lt;2&gt;\&lt;3&gt;\")=9,2,IF(SEARCH(D141&amp;"\","&lt;B&gt;\&lt;1&gt;\&lt;2&gt;\&lt;3&gt;\")=13,3,""))))))</f>
        <v>0</v>
      </c>
      <c r="D141" s="5">
        <v>381</v>
      </c>
      <c r="E141" s="164" t="s">
        <v>497</v>
      </c>
      <c r="F141" s="26"/>
      <c r="G141" s="160"/>
      <c r="H141" s="161"/>
      <c r="I141" s="32"/>
      <c r="J141" s="157"/>
      <c r="K141" s="162"/>
      <c r="L141" s="158"/>
    </row>
    <row r="142" spans="1:12" ht="43.5" x14ac:dyDescent="0.35">
      <c r="A142" s="118" t="s">
        <v>973</v>
      </c>
      <c r="B142" s="7">
        <f>IF(  AND(ISNUMBER(C142),OR(ISNUMBER(D142),D142="PG")),IF(IF(Capa!$B$6="B",0,Capa!$B$6)&gt;=C142,1,0),"")</f>
        <v>1</v>
      </c>
      <c r="C142" s="6">
        <f t="shared" si="2"/>
        <v>0</v>
      </c>
      <c r="D142" s="5">
        <v>382</v>
      </c>
      <c r="E142" s="164" t="s">
        <v>224</v>
      </c>
      <c r="F142" s="26"/>
      <c r="G142" s="160"/>
      <c r="H142" s="161"/>
      <c r="I142" s="32"/>
      <c r="J142" s="157"/>
      <c r="K142" s="162"/>
      <c r="L142" s="158"/>
    </row>
    <row r="143" spans="1:12" ht="7.25" customHeight="1" x14ac:dyDescent="0.35">
      <c r="A143" s="118" t="s">
        <v>973</v>
      </c>
      <c r="B143" s="7" t="str">
        <f>IF(  AND(ISNUMBER(C143),OR(ISNUMBER(D143),D143="PG")),IF(IF(Capa!$B$6="B",0,Capa!$B$6)&gt;=C143,1,0),"")</f>
        <v/>
      </c>
      <c r="C143" s="6">
        <f t="shared" si="2"/>
        <v>1</v>
      </c>
      <c r="D143" s="5" t="s">
        <v>6</v>
      </c>
      <c r="E143" s="216"/>
      <c r="F143" s="26"/>
      <c r="G143" s="160"/>
      <c r="H143" s="161"/>
      <c r="I143" s="32"/>
      <c r="J143" s="157"/>
      <c r="K143" s="162"/>
      <c r="L143" s="158"/>
    </row>
    <row r="144" spans="1:12" ht="43.5" x14ac:dyDescent="0.35">
      <c r="A144" s="118" t="s">
        <v>973</v>
      </c>
      <c r="B144" s="7">
        <f>IF(  AND(ISNUMBER(C144),OR(ISNUMBER(D144),D144="PG")),IF(IF(Capa!$B$6="B",0,Capa!$B$6)&gt;=C144,1,0),"")</f>
        <v>0</v>
      </c>
      <c r="C144" s="6">
        <f t="shared" si="2"/>
        <v>1</v>
      </c>
      <c r="D144" s="5">
        <v>383</v>
      </c>
      <c r="E144" s="164" t="s">
        <v>225</v>
      </c>
      <c r="F144" s="26"/>
      <c r="G144" s="160"/>
      <c r="H144" s="161"/>
      <c r="I144" s="32"/>
      <c r="J144" s="157"/>
      <c r="K144" s="162"/>
      <c r="L144" s="158"/>
    </row>
    <row r="145" spans="1:12" ht="29" x14ac:dyDescent="0.35">
      <c r="A145" s="118" t="s">
        <v>973</v>
      </c>
      <c r="B145" s="7">
        <f>IF(  AND(ISNUMBER(C145),OR(ISNUMBER(D145),D145="PG")),IF(IF(Capa!$B$6="B",0,Capa!$B$6)&gt;=C145,1,0),"")</f>
        <v>0</v>
      </c>
      <c r="C145" s="6">
        <f t="shared" si="2"/>
        <v>1</v>
      </c>
      <c r="D145" s="5">
        <v>384</v>
      </c>
      <c r="E145" s="164" t="s">
        <v>226</v>
      </c>
      <c r="F145" s="26"/>
      <c r="G145" s="160"/>
      <c r="H145" s="161"/>
      <c r="I145" s="32"/>
      <c r="J145" s="157"/>
      <c r="K145" s="162"/>
      <c r="L145" s="158"/>
    </row>
    <row r="146" spans="1:12" ht="7.75" customHeight="1" x14ac:dyDescent="0.35">
      <c r="A146" s="118" t="s">
        <v>973</v>
      </c>
      <c r="B146" s="7" t="str">
        <f>IF(  AND(ISNUMBER(C146),OR(ISNUMBER(D146),D146="PG")),IF(IF(Capa!$B$6="B",0,Capa!$B$6)&gt;=C146,1,0),"")</f>
        <v/>
      </c>
      <c r="C146" s="6">
        <f t="shared" si="2"/>
        <v>2</v>
      </c>
      <c r="D146" s="5" t="s">
        <v>9</v>
      </c>
      <c r="E146" s="216"/>
      <c r="F146" s="26"/>
      <c r="G146" s="160"/>
      <c r="H146" s="161"/>
      <c r="I146" s="32"/>
      <c r="J146" s="157"/>
      <c r="K146" s="162"/>
      <c r="L146" s="158"/>
    </row>
    <row r="147" spans="1:12" ht="29" x14ac:dyDescent="0.35">
      <c r="A147" s="118" t="s">
        <v>973</v>
      </c>
      <c r="B147" s="7">
        <f>IF(  AND(ISNUMBER(C147),OR(ISNUMBER(D147),D147="PG")),IF(IF(Capa!$B$6="B",0,Capa!$B$6)&gt;=C147,1,0),"")</f>
        <v>0</v>
      </c>
      <c r="C147" s="6">
        <f t="shared" si="2"/>
        <v>2</v>
      </c>
      <c r="D147" s="5">
        <v>385</v>
      </c>
      <c r="E147" s="239" t="s">
        <v>498</v>
      </c>
      <c r="F147" s="26"/>
      <c r="G147" s="160"/>
      <c r="H147" s="161"/>
      <c r="I147" s="32"/>
      <c r="J147" s="157"/>
      <c r="K147" s="162"/>
      <c r="L147" s="158"/>
    </row>
    <row r="148" spans="1:12" ht="43.5" x14ac:dyDescent="0.35">
      <c r="A148" s="118" t="s">
        <v>973</v>
      </c>
      <c r="B148" s="7">
        <f>IF(  AND(ISNUMBER(C148),OR(ISNUMBER(D148),D148="PG")),IF(IF(Capa!$B$6="B",0,Capa!$B$6)&gt;=C148,1,0),"")</f>
        <v>0</v>
      </c>
      <c r="C148" s="6">
        <f t="shared" si="2"/>
        <v>2</v>
      </c>
      <c r="D148" s="5">
        <v>386</v>
      </c>
      <c r="E148" s="164" t="s">
        <v>227</v>
      </c>
      <c r="F148" s="26"/>
      <c r="G148" s="160"/>
      <c r="H148" s="161"/>
      <c r="I148" s="32"/>
      <c r="J148" s="157"/>
      <c r="K148" s="162"/>
      <c r="L148" s="158"/>
    </row>
    <row r="149" spans="1:12" ht="43.5" x14ac:dyDescent="0.35">
      <c r="A149" s="118" t="s">
        <v>973</v>
      </c>
      <c r="B149" s="7">
        <f>IF(  AND(ISNUMBER(C149),OR(ISNUMBER(D149),D149="PG")),IF(IF(Capa!$B$6="B",0,Capa!$B$6)&gt;=C149,1,0),"")</f>
        <v>0</v>
      </c>
      <c r="C149" s="6">
        <f>IF(ISBLANK(D149),"",IF(ISERR(SEARCH(D149&amp;"\","&lt;B&gt;\&lt;1&gt;\&lt;2&gt;\&lt;3&gt;\")),IF(AND(NOT(ISBLANK(C147)),C147&lt;=3),C147,""),
IF(SEARCH(D149&amp;"\","&lt;B&gt;\&lt;1&gt;\&lt;2&gt;\&lt;3&gt;\")=1,0,IF(SEARCH(D149&amp;"\","&lt;B&gt;\&lt;1&gt;\&lt;2&gt;\&lt;3&gt;\")=5,1,IF(SEARCH(D149&amp;"\","&lt;B&gt;\&lt;1&gt;\&lt;2&gt;\&lt;3&gt;\")=9,2,IF(SEARCH(D149&amp;"\","&lt;B&gt;\&lt;1&gt;\&lt;2&gt;\&lt;3&gt;\")=13,3,""))))))</f>
        <v>2</v>
      </c>
      <c r="D149" s="5">
        <v>387</v>
      </c>
      <c r="E149" s="164" t="s">
        <v>228</v>
      </c>
      <c r="F149" s="26"/>
      <c r="G149" s="160"/>
      <c r="H149" s="161"/>
      <c r="I149" s="32"/>
      <c r="J149" s="157"/>
      <c r="K149" s="162"/>
      <c r="L149" s="158"/>
    </row>
    <row r="150" spans="1:12" ht="29" x14ac:dyDescent="0.35">
      <c r="A150" s="118" t="s">
        <v>973</v>
      </c>
      <c r="B150" s="7">
        <f>IF(  AND(ISNUMBER(C150),OR(ISNUMBER(D150),D150="PG")),IF(IF(Capa!$B$6="B",0,Capa!$B$6)&gt;=C150,1,0),"")</f>
        <v>0</v>
      </c>
      <c r="C150" s="6">
        <f>IF(ISBLANK(D150),"",IF(ISERR(SEARCH(D150&amp;"\","&lt;B&gt;\&lt;1&gt;\&lt;2&gt;\&lt;3&gt;\")),IF(AND(NOT(ISBLANK(C148)),C148&lt;=3),C148,""),
IF(SEARCH(D150&amp;"\","&lt;B&gt;\&lt;1&gt;\&lt;2&gt;\&lt;3&gt;\")=1,0,IF(SEARCH(D150&amp;"\","&lt;B&gt;\&lt;1&gt;\&lt;2&gt;\&lt;3&gt;\")=5,1,IF(SEARCH(D150&amp;"\","&lt;B&gt;\&lt;1&gt;\&lt;2&gt;\&lt;3&gt;\")=9,2,IF(SEARCH(D150&amp;"\","&lt;B&gt;\&lt;1&gt;\&lt;2&gt;\&lt;3&gt;\")=13,3,""))))))</f>
        <v>2</v>
      </c>
      <c r="D150" s="5">
        <v>388</v>
      </c>
      <c r="E150" s="164" t="s">
        <v>499</v>
      </c>
      <c r="F150" s="26"/>
      <c r="G150" s="160"/>
      <c r="H150" s="161"/>
      <c r="I150" s="32"/>
      <c r="J150" s="157"/>
      <c r="K150" s="162"/>
      <c r="L150" s="158"/>
    </row>
    <row r="151" spans="1:12" ht="6.65" customHeight="1" x14ac:dyDescent="0.35">
      <c r="A151" s="118" t="s">
        <v>973</v>
      </c>
      <c r="B151" s="7" t="str">
        <f>IF(  AND(ISNUMBER(C151),OR(ISNUMBER(D151),D151="PG")),IF(IF(Capa!$B$6="B",0,Capa!$B$6)&gt;=C151,1,0),"")</f>
        <v/>
      </c>
      <c r="C151" s="6">
        <f t="shared" si="2"/>
        <v>3</v>
      </c>
      <c r="D151" s="5" t="s">
        <v>11</v>
      </c>
      <c r="E151" s="216"/>
      <c r="F151" s="26"/>
      <c r="G151" s="160"/>
      <c r="H151" s="161"/>
      <c r="I151" s="32"/>
      <c r="J151" s="157"/>
      <c r="K151" s="162"/>
      <c r="L151" s="158"/>
    </row>
    <row r="152" spans="1:12" ht="29" x14ac:dyDescent="0.35">
      <c r="A152" s="118" t="s">
        <v>973</v>
      </c>
      <c r="B152" s="7">
        <f>IF(  AND(ISNUMBER(C152),OR(ISNUMBER(D152),D152="PG")),IF(IF(Capa!$B$6="B",0,Capa!$B$6)&gt;=C152,1,0),"")</f>
        <v>0</v>
      </c>
      <c r="C152" s="16">
        <f t="shared" si="2"/>
        <v>3</v>
      </c>
      <c r="D152" s="17">
        <v>389</v>
      </c>
      <c r="E152" s="166" t="s">
        <v>500</v>
      </c>
      <c r="F152" s="26"/>
      <c r="G152" s="160"/>
      <c r="H152" s="161"/>
      <c r="I152" s="32"/>
      <c r="J152" s="157"/>
      <c r="K152" s="139"/>
      <c r="L152" s="158"/>
    </row>
    <row r="153" spans="1:12" ht="10.75" customHeight="1" x14ac:dyDescent="0.35">
      <c r="B153" s="7" t="str">
        <f>IF(  AND(ISNUMBER(C153),OR(ISNUMBER(D153),D153="PG")),IF(IF(Capa!$B$6="B",0,Capa!$B$6)&gt;=C153,1,0),"")</f>
        <v/>
      </c>
      <c r="C153" s="10" t="str">
        <f t="shared" si="2"/>
        <v/>
      </c>
      <c r="D153" s="2"/>
      <c r="E153" s="171"/>
      <c r="F153" s="27"/>
      <c r="G153" s="187"/>
      <c r="H153" s="187"/>
      <c r="I153" s="27"/>
      <c r="J153" s="187"/>
      <c r="K153" s="189"/>
      <c r="L153" s="226"/>
    </row>
    <row r="154" spans="1:12" s="125" customFormat="1" x14ac:dyDescent="0.35">
      <c r="A154" s="191"/>
      <c r="B154" s="191"/>
      <c r="C154" s="61"/>
      <c r="D154" s="192"/>
      <c r="E154" s="193"/>
      <c r="F154" s="62"/>
      <c r="G154" s="194"/>
      <c r="H154" s="194"/>
      <c r="I154" s="62"/>
      <c r="J154" s="194"/>
      <c r="K154" s="195"/>
      <c r="L154" s="194"/>
    </row>
    <row r="155" spans="1:12" s="125" customFormat="1" x14ac:dyDescent="0.35">
      <c r="A155" s="191"/>
      <c r="B155" s="191"/>
      <c r="C155" s="61"/>
      <c r="D155" s="192"/>
      <c r="E155" s="193"/>
      <c r="F155" s="62"/>
      <c r="G155" s="194"/>
      <c r="H155" s="194"/>
      <c r="I155" s="62"/>
      <c r="J155" s="194"/>
      <c r="K155" s="195"/>
      <c r="L155" s="194"/>
    </row>
    <row r="156" spans="1:12" s="125" customFormat="1" x14ac:dyDescent="0.35">
      <c r="A156" s="191"/>
      <c r="B156" s="191"/>
      <c r="C156" s="61"/>
      <c r="D156" s="192"/>
      <c r="E156" s="193"/>
      <c r="F156" s="62"/>
      <c r="G156" s="194"/>
      <c r="H156" s="194"/>
      <c r="I156" s="62"/>
      <c r="J156" s="194"/>
      <c r="K156" s="195"/>
      <c r="L156" s="194"/>
    </row>
    <row r="157" spans="1:12" s="125" customFormat="1" x14ac:dyDescent="0.35">
      <c r="A157" s="191"/>
      <c r="B157" s="191"/>
      <c r="C157" s="61"/>
      <c r="D157" s="192"/>
      <c r="E157" s="193"/>
      <c r="F157" s="62"/>
      <c r="G157" s="194"/>
      <c r="H157" s="194"/>
      <c r="I157" s="62"/>
      <c r="J157" s="194"/>
      <c r="K157" s="195"/>
      <c r="L157" s="194"/>
    </row>
    <row r="158" spans="1:12" s="125" customFormat="1" x14ac:dyDescent="0.35">
      <c r="A158" s="191"/>
      <c r="B158" s="191"/>
      <c r="C158" s="61"/>
      <c r="D158" s="192"/>
      <c r="E158" s="193"/>
      <c r="F158" s="62"/>
      <c r="G158" s="194"/>
      <c r="H158" s="194"/>
      <c r="I158" s="62"/>
      <c r="J158" s="194"/>
      <c r="K158" s="195"/>
      <c r="L158" s="194"/>
    </row>
    <row r="159" spans="1:12" s="125" customFormat="1" x14ac:dyDescent="0.35">
      <c r="A159" s="191"/>
      <c r="B159" s="191"/>
      <c r="C159" s="61"/>
      <c r="D159" s="192"/>
      <c r="E159" s="193"/>
      <c r="F159" s="62"/>
      <c r="G159" s="194"/>
      <c r="H159" s="194"/>
      <c r="I159" s="62"/>
      <c r="J159" s="194"/>
      <c r="K159" s="195"/>
      <c r="L159" s="194"/>
    </row>
    <row r="160" spans="1:12" s="125" customFormat="1" x14ac:dyDescent="0.35">
      <c r="A160" s="191"/>
      <c r="B160" s="191"/>
      <c r="C160" s="61"/>
      <c r="D160" s="192"/>
      <c r="E160" s="193"/>
      <c r="F160" s="62"/>
      <c r="G160" s="194"/>
      <c r="H160" s="194"/>
      <c r="I160" s="62"/>
      <c r="J160" s="194"/>
      <c r="K160" s="195"/>
      <c r="L160" s="194"/>
    </row>
    <row r="161" spans="1:12" s="125" customFormat="1" x14ac:dyDescent="0.35">
      <c r="A161" s="191"/>
      <c r="B161" s="191"/>
      <c r="C161" s="61"/>
      <c r="D161" s="192"/>
      <c r="E161" s="193"/>
      <c r="F161" s="62"/>
      <c r="G161" s="194"/>
      <c r="H161" s="194"/>
      <c r="I161" s="62"/>
      <c r="J161" s="194"/>
      <c r="K161" s="195"/>
      <c r="L161" s="194"/>
    </row>
    <row r="162" spans="1:12" s="125" customFormat="1" x14ac:dyDescent="0.35">
      <c r="A162" s="191"/>
      <c r="B162" s="191"/>
      <c r="C162" s="61"/>
      <c r="D162" s="192"/>
      <c r="E162" s="193"/>
      <c r="F162" s="62"/>
      <c r="G162" s="194"/>
      <c r="H162" s="194"/>
      <c r="I162" s="62"/>
      <c r="J162" s="194"/>
      <c r="K162" s="195"/>
      <c r="L162" s="194"/>
    </row>
    <row r="163" spans="1:12" s="125" customFormat="1" x14ac:dyDescent="0.35">
      <c r="A163" s="191"/>
      <c r="B163" s="191"/>
      <c r="C163" s="61"/>
      <c r="D163" s="192"/>
      <c r="E163" s="193"/>
      <c r="F163" s="62"/>
      <c r="G163" s="194"/>
      <c r="H163" s="194"/>
      <c r="I163" s="62"/>
      <c r="J163" s="194"/>
      <c r="K163" s="195"/>
      <c r="L163" s="194"/>
    </row>
    <row r="164" spans="1:12" s="125" customFormat="1" x14ac:dyDescent="0.35">
      <c r="A164" s="191"/>
      <c r="B164" s="191"/>
      <c r="C164" s="61"/>
      <c r="D164" s="192"/>
      <c r="E164" s="193"/>
      <c r="F164" s="62"/>
      <c r="G164" s="194"/>
      <c r="H164" s="194"/>
      <c r="I164" s="62"/>
      <c r="J164" s="194"/>
      <c r="K164" s="195"/>
      <c r="L164" s="194"/>
    </row>
    <row r="165" spans="1:12" s="125" customFormat="1" x14ac:dyDescent="0.35">
      <c r="A165" s="191"/>
      <c r="B165" s="191"/>
      <c r="C165" s="61"/>
      <c r="D165" s="192"/>
      <c r="E165" s="193"/>
      <c r="F165" s="62"/>
      <c r="G165" s="194"/>
      <c r="H165" s="194"/>
      <c r="I165" s="62"/>
      <c r="J165" s="194"/>
      <c r="K165" s="195"/>
      <c r="L165" s="194"/>
    </row>
    <row r="166" spans="1:12" s="125" customFormat="1" x14ac:dyDescent="0.35">
      <c r="A166" s="191"/>
      <c r="B166" s="191"/>
      <c r="C166" s="61"/>
      <c r="D166" s="192"/>
      <c r="E166" s="193"/>
      <c r="F166" s="62"/>
      <c r="G166" s="194"/>
      <c r="H166" s="194"/>
      <c r="I166" s="62"/>
      <c r="J166" s="194"/>
      <c r="K166" s="195"/>
      <c r="L166" s="194"/>
    </row>
    <row r="167" spans="1:12" s="125" customFormat="1" x14ac:dyDescent="0.35">
      <c r="A167" s="191"/>
      <c r="B167" s="191"/>
      <c r="C167" s="61"/>
      <c r="D167" s="192"/>
      <c r="E167" s="193"/>
      <c r="F167" s="62"/>
      <c r="G167" s="194"/>
      <c r="H167" s="194"/>
      <c r="I167" s="62"/>
      <c r="J167" s="194"/>
      <c r="K167" s="195"/>
      <c r="L167" s="194"/>
    </row>
    <row r="168" spans="1:12" s="125" customFormat="1" x14ac:dyDescent="0.35">
      <c r="A168" s="191"/>
      <c r="B168" s="191"/>
      <c r="C168" s="61"/>
      <c r="D168" s="192"/>
      <c r="E168" s="193"/>
      <c r="F168" s="62"/>
      <c r="G168" s="194"/>
      <c r="H168" s="194"/>
      <c r="I168" s="62"/>
      <c r="J168" s="194"/>
      <c r="K168" s="195"/>
      <c r="L168" s="194"/>
    </row>
    <row r="169" spans="1:12" s="125" customFormat="1" x14ac:dyDescent="0.35">
      <c r="A169" s="191"/>
      <c r="B169" s="191"/>
      <c r="C169" s="61"/>
      <c r="D169" s="192"/>
      <c r="E169" s="193"/>
      <c r="F169" s="62"/>
      <c r="G169" s="194"/>
      <c r="H169" s="194"/>
      <c r="I169" s="62"/>
      <c r="J169" s="194"/>
      <c r="K169" s="195"/>
      <c r="L169" s="194"/>
    </row>
    <row r="170" spans="1:12" s="125" customFormat="1" x14ac:dyDescent="0.35">
      <c r="A170" s="191"/>
      <c r="B170" s="191"/>
      <c r="C170" s="61"/>
      <c r="D170" s="192"/>
      <c r="E170" s="193"/>
      <c r="F170" s="62"/>
      <c r="G170" s="194"/>
      <c r="H170" s="194"/>
      <c r="I170" s="62"/>
      <c r="J170" s="194"/>
      <c r="K170" s="195"/>
      <c r="L170" s="194"/>
    </row>
    <row r="171" spans="1:12" s="125" customFormat="1" x14ac:dyDescent="0.35">
      <c r="A171" s="191"/>
      <c r="B171" s="191"/>
      <c r="C171" s="61"/>
      <c r="D171" s="192"/>
      <c r="E171" s="193"/>
      <c r="F171" s="62"/>
      <c r="G171" s="194"/>
      <c r="H171" s="194"/>
      <c r="I171" s="62"/>
      <c r="J171" s="194"/>
      <c r="K171" s="195"/>
      <c r="L171" s="194"/>
    </row>
    <row r="172" spans="1:12" s="125" customFormat="1" x14ac:dyDescent="0.35">
      <c r="A172" s="191"/>
      <c r="B172" s="191"/>
      <c r="C172" s="61"/>
      <c r="D172" s="192"/>
      <c r="E172" s="193"/>
      <c r="F172" s="62"/>
      <c r="G172" s="194"/>
      <c r="H172" s="194"/>
      <c r="I172" s="62"/>
      <c r="J172" s="194"/>
      <c r="K172" s="195"/>
      <c r="L172" s="194"/>
    </row>
    <row r="173" spans="1:12" s="125" customFormat="1" x14ac:dyDescent="0.35">
      <c r="A173" s="191"/>
      <c r="B173" s="191"/>
      <c r="C173" s="61"/>
      <c r="D173" s="192"/>
      <c r="E173" s="193"/>
      <c r="F173" s="62"/>
      <c r="G173" s="194"/>
      <c r="H173" s="194"/>
      <c r="I173" s="62"/>
      <c r="J173" s="194"/>
      <c r="K173" s="195"/>
      <c r="L173" s="194"/>
    </row>
    <row r="174" spans="1:12" s="125" customFormat="1" x14ac:dyDescent="0.35">
      <c r="A174" s="191"/>
      <c r="B174" s="191"/>
      <c r="C174" s="61"/>
      <c r="D174" s="192"/>
      <c r="E174" s="193"/>
      <c r="F174" s="62"/>
      <c r="G174" s="194"/>
      <c r="H174" s="194"/>
      <c r="I174" s="62"/>
      <c r="J174" s="194"/>
      <c r="K174" s="195"/>
      <c r="L174" s="194"/>
    </row>
    <row r="175" spans="1:12" s="125" customFormat="1" x14ac:dyDescent="0.35">
      <c r="A175" s="191"/>
      <c r="B175" s="191"/>
      <c r="C175" s="61"/>
      <c r="D175" s="192"/>
      <c r="E175" s="193"/>
      <c r="F175" s="62"/>
      <c r="G175" s="194"/>
      <c r="H175" s="194"/>
      <c r="I175" s="62"/>
      <c r="J175" s="194"/>
      <c r="K175" s="195"/>
      <c r="L175" s="194"/>
    </row>
    <row r="176" spans="1:12" s="125" customFormat="1" x14ac:dyDescent="0.35">
      <c r="A176" s="191"/>
      <c r="B176" s="191"/>
      <c r="C176" s="61"/>
      <c r="D176" s="192"/>
      <c r="E176" s="193"/>
      <c r="F176" s="62"/>
      <c r="G176" s="194"/>
      <c r="H176" s="194"/>
      <c r="I176" s="62"/>
      <c r="J176" s="194"/>
      <c r="K176" s="195"/>
      <c r="L176" s="194"/>
    </row>
    <row r="177" spans="1:12" s="125" customFormat="1" x14ac:dyDescent="0.35">
      <c r="A177" s="191"/>
      <c r="B177" s="191"/>
      <c r="C177" s="61"/>
      <c r="D177" s="192"/>
      <c r="E177" s="193"/>
      <c r="F177" s="62"/>
      <c r="G177" s="194"/>
      <c r="H177" s="194"/>
      <c r="I177" s="62"/>
      <c r="J177" s="194"/>
      <c r="K177" s="195"/>
      <c r="L177" s="194"/>
    </row>
    <row r="178" spans="1:12" s="125" customFormat="1" x14ac:dyDescent="0.35">
      <c r="A178" s="191"/>
      <c r="B178" s="191"/>
      <c r="C178" s="61"/>
      <c r="D178" s="192"/>
      <c r="E178" s="193"/>
      <c r="F178" s="62"/>
      <c r="G178" s="194"/>
      <c r="H178" s="194"/>
      <c r="I178" s="62"/>
      <c r="J178" s="194"/>
      <c r="K178" s="195"/>
      <c r="L178" s="194"/>
    </row>
    <row r="179" spans="1:12" s="125" customFormat="1" x14ac:dyDescent="0.35">
      <c r="A179" s="191"/>
      <c r="B179" s="191"/>
      <c r="C179" s="61"/>
      <c r="D179" s="192"/>
      <c r="E179" s="193"/>
      <c r="F179" s="62"/>
      <c r="G179" s="194"/>
      <c r="H179" s="194"/>
      <c r="I179" s="62"/>
      <c r="J179" s="194"/>
      <c r="K179" s="195"/>
      <c r="L179" s="194"/>
    </row>
    <row r="180" spans="1:12" s="125" customFormat="1" x14ac:dyDescent="0.35">
      <c r="A180" s="191"/>
      <c r="B180" s="191"/>
      <c r="C180" s="61"/>
      <c r="D180" s="192"/>
      <c r="E180" s="193"/>
      <c r="F180" s="62"/>
      <c r="G180" s="194"/>
      <c r="H180" s="194"/>
      <c r="I180" s="62"/>
      <c r="J180" s="194"/>
      <c r="K180" s="195"/>
      <c r="L180" s="194"/>
    </row>
    <row r="181" spans="1:12" s="125" customFormat="1" x14ac:dyDescent="0.35">
      <c r="A181" s="191"/>
      <c r="B181" s="191"/>
      <c r="C181" s="61"/>
      <c r="D181" s="192"/>
      <c r="E181" s="193"/>
      <c r="F181" s="62"/>
      <c r="G181" s="194"/>
      <c r="H181" s="194"/>
      <c r="I181" s="62"/>
      <c r="J181" s="194"/>
      <c r="K181" s="195"/>
      <c r="L181" s="194"/>
    </row>
    <row r="182" spans="1:12" s="125" customFormat="1" x14ac:dyDescent="0.35">
      <c r="A182" s="191"/>
      <c r="B182" s="191"/>
      <c r="C182" s="61"/>
      <c r="D182" s="192"/>
      <c r="E182" s="193"/>
      <c r="F182" s="62"/>
      <c r="G182" s="194"/>
      <c r="H182" s="194"/>
      <c r="I182" s="62"/>
      <c r="J182" s="194"/>
      <c r="K182" s="195"/>
      <c r="L182" s="194"/>
    </row>
    <row r="183" spans="1:12" s="125" customFormat="1" x14ac:dyDescent="0.35">
      <c r="A183" s="191"/>
      <c r="B183" s="191"/>
      <c r="C183" s="61"/>
      <c r="D183" s="192"/>
      <c r="E183" s="193"/>
      <c r="F183" s="62"/>
      <c r="G183" s="194"/>
      <c r="H183" s="194"/>
      <c r="I183" s="62"/>
      <c r="J183" s="194"/>
      <c r="K183" s="195"/>
      <c r="L183" s="194"/>
    </row>
    <row r="184" spans="1:12" s="125" customFormat="1" x14ac:dyDescent="0.35">
      <c r="A184" s="191"/>
      <c r="B184" s="191"/>
      <c r="C184" s="61"/>
      <c r="D184" s="192"/>
      <c r="E184" s="193"/>
      <c r="F184" s="62"/>
      <c r="G184" s="194"/>
      <c r="H184" s="194"/>
      <c r="I184" s="62"/>
      <c r="J184" s="194"/>
      <c r="K184" s="195"/>
      <c r="L184" s="194"/>
    </row>
    <row r="185" spans="1:12" s="125" customFormat="1" x14ac:dyDescent="0.35">
      <c r="A185" s="191"/>
      <c r="B185" s="191"/>
      <c r="C185" s="61"/>
      <c r="D185" s="192"/>
      <c r="E185" s="193"/>
      <c r="F185" s="62"/>
      <c r="G185" s="194"/>
      <c r="H185" s="194"/>
      <c r="I185" s="62"/>
      <c r="J185" s="194"/>
      <c r="K185" s="195"/>
      <c r="L185" s="194"/>
    </row>
    <row r="186" spans="1:12" s="125" customFormat="1" x14ac:dyDescent="0.35">
      <c r="A186" s="191"/>
      <c r="B186" s="191"/>
      <c r="C186" s="61"/>
      <c r="D186" s="192"/>
      <c r="E186" s="193"/>
      <c r="F186" s="62"/>
      <c r="G186" s="194"/>
      <c r="H186" s="194"/>
      <c r="I186" s="62"/>
      <c r="J186" s="194"/>
      <c r="K186" s="195"/>
      <c r="L186" s="194"/>
    </row>
    <row r="187" spans="1:12" s="125" customFormat="1" x14ac:dyDescent="0.35">
      <c r="A187" s="191"/>
      <c r="B187" s="191"/>
      <c r="C187" s="61"/>
      <c r="D187" s="192"/>
      <c r="E187" s="193"/>
      <c r="F187" s="62"/>
      <c r="G187" s="194"/>
      <c r="H187" s="194"/>
      <c r="I187" s="62"/>
      <c r="J187" s="194"/>
      <c r="K187" s="195"/>
      <c r="L187" s="194"/>
    </row>
    <row r="188" spans="1:12" s="125" customFormat="1" x14ac:dyDescent="0.35">
      <c r="A188" s="191"/>
      <c r="B188" s="191"/>
      <c r="C188" s="61"/>
      <c r="D188" s="192"/>
      <c r="E188" s="193"/>
      <c r="F188" s="62"/>
      <c r="G188" s="194"/>
      <c r="H188" s="194"/>
      <c r="I188" s="62"/>
      <c r="J188" s="194"/>
      <c r="K188" s="195"/>
      <c r="L188" s="194"/>
    </row>
    <row r="189" spans="1:12" s="125" customFormat="1" x14ac:dyDescent="0.35">
      <c r="A189" s="191"/>
      <c r="B189" s="191"/>
      <c r="C189" s="61"/>
      <c r="D189" s="192"/>
      <c r="E189" s="193"/>
      <c r="F189" s="62"/>
      <c r="G189" s="194"/>
      <c r="H189" s="194"/>
      <c r="I189" s="62"/>
      <c r="J189" s="194"/>
      <c r="K189" s="195"/>
      <c r="L189" s="194"/>
    </row>
    <row r="190" spans="1:12" s="125" customFormat="1" x14ac:dyDescent="0.35">
      <c r="A190" s="191"/>
      <c r="B190" s="191"/>
      <c r="C190" s="61"/>
      <c r="D190" s="192"/>
      <c r="E190" s="193"/>
      <c r="F190" s="62"/>
      <c r="G190" s="194"/>
      <c r="H190" s="194"/>
      <c r="I190" s="62"/>
      <c r="J190" s="194"/>
      <c r="K190" s="195"/>
      <c r="L190" s="194"/>
    </row>
    <row r="191" spans="1:12" s="125" customFormat="1" x14ac:dyDescent="0.35">
      <c r="A191" s="191"/>
      <c r="B191" s="191"/>
      <c r="C191" s="61"/>
      <c r="D191" s="192"/>
      <c r="E191" s="193"/>
      <c r="F191" s="62"/>
      <c r="G191" s="194"/>
      <c r="H191" s="194"/>
      <c r="I191" s="62"/>
      <c r="J191" s="194"/>
      <c r="K191" s="195"/>
      <c r="L191" s="194"/>
    </row>
    <row r="192" spans="1:12" s="125" customFormat="1" x14ac:dyDescent="0.35">
      <c r="A192" s="191"/>
      <c r="B192" s="191"/>
      <c r="C192" s="61"/>
      <c r="D192" s="192"/>
      <c r="E192" s="193"/>
      <c r="F192" s="62"/>
      <c r="G192" s="194"/>
      <c r="H192" s="194"/>
      <c r="I192" s="62"/>
      <c r="J192" s="194"/>
      <c r="K192" s="195"/>
      <c r="L192" s="194"/>
    </row>
    <row r="193" spans="1:12" s="125" customFormat="1" x14ac:dyDescent="0.35">
      <c r="A193" s="191"/>
      <c r="B193" s="191"/>
      <c r="C193" s="61"/>
      <c r="D193" s="192"/>
      <c r="E193" s="193"/>
      <c r="F193" s="62"/>
      <c r="G193" s="194"/>
      <c r="H193" s="194"/>
      <c r="I193" s="62"/>
      <c r="J193" s="194"/>
      <c r="K193" s="195"/>
      <c r="L193" s="194"/>
    </row>
    <row r="194" spans="1:12" s="125" customFormat="1" x14ac:dyDescent="0.35">
      <c r="A194" s="191"/>
      <c r="B194" s="191"/>
      <c r="C194" s="61"/>
      <c r="D194" s="192"/>
      <c r="E194" s="193"/>
      <c r="F194" s="62"/>
      <c r="G194" s="194"/>
      <c r="H194" s="194"/>
      <c r="I194" s="62"/>
      <c r="J194" s="194"/>
      <c r="K194" s="195"/>
      <c r="L194" s="194"/>
    </row>
    <row r="195" spans="1:12" s="125" customFormat="1" x14ac:dyDescent="0.35">
      <c r="A195" s="191"/>
      <c r="B195" s="191"/>
      <c r="C195" s="61"/>
      <c r="D195" s="192"/>
      <c r="E195" s="193"/>
      <c r="F195" s="62"/>
      <c r="G195" s="194"/>
      <c r="H195" s="194"/>
      <c r="I195" s="62"/>
      <c r="J195" s="194"/>
      <c r="K195" s="195"/>
      <c r="L195" s="194"/>
    </row>
    <row r="196" spans="1:12" s="125" customFormat="1" x14ac:dyDescent="0.35">
      <c r="A196" s="191"/>
      <c r="B196" s="191"/>
      <c r="C196" s="61"/>
      <c r="D196" s="192"/>
      <c r="E196" s="193"/>
      <c r="F196" s="62"/>
      <c r="G196" s="194"/>
      <c r="H196" s="194"/>
      <c r="I196" s="62"/>
      <c r="J196" s="194"/>
      <c r="K196" s="195"/>
      <c r="L196" s="194"/>
    </row>
    <row r="197" spans="1:12" s="125" customFormat="1" x14ac:dyDescent="0.35">
      <c r="A197" s="191"/>
      <c r="B197" s="191"/>
      <c r="C197" s="61"/>
      <c r="D197" s="192"/>
      <c r="E197" s="193"/>
      <c r="F197" s="62"/>
      <c r="G197" s="194"/>
      <c r="H197" s="194"/>
      <c r="I197" s="62"/>
      <c r="J197" s="194"/>
      <c r="K197" s="195"/>
      <c r="L197" s="194"/>
    </row>
    <row r="198" spans="1:12" s="125" customFormat="1" x14ac:dyDescent="0.35">
      <c r="A198" s="191"/>
      <c r="B198" s="191"/>
      <c r="C198" s="61"/>
      <c r="D198" s="192"/>
      <c r="E198" s="193"/>
      <c r="F198" s="62"/>
      <c r="G198" s="194"/>
      <c r="H198" s="194"/>
      <c r="I198" s="62"/>
      <c r="J198" s="194"/>
      <c r="K198" s="195"/>
      <c r="L198" s="194"/>
    </row>
    <row r="199" spans="1:12" s="125" customFormat="1" x14ac:dyDescent="0.35">
      <c r="A199" s="191"/>
      <c r="B199" s="191"/>
      <c r="C199" s="61"/>
      <c r="D199" s="192"/>
      <c r="E199" s="193"/>
      <c r="F199" s="62"/>
      <c r="G199" s="194"/>
      <c r="H199" s="194"/>
      <c r="I199" s="62"/>
      <c r="J199" s="194"/>
      <c r="K199" s="195"/>
      <c r="L199" s="194"/>
    </row>
    <row r="200" spans="1:12" s="125" customFormat="1" x14ac:dyDescent="0.35">
      <c r="A200" s="191"/>
      <c r="B200" s="191"/>
      <c r="C200" s="61"/>
      <c r="D200" s="192"/>
      <c r="E200" s="193"/>
      <c r="F200" s="62"/>
      <c r="G200" s="194"/>
      <c r="H200" s="194"/>
      <c r="I200" s="62"/>
      <c r="J200" s="194"/>
      <c r="K200" s="195"/>
      <c r="L200" s="194"/>
    </row>
    <row r="201" spans="1:12" s="125" customFormat="1" x14ac:dyDescent="0.35">
      <c r="A201" s="191"/>
      <c r="B201" s="191"/>
      <c r="C201" s="61"/>
      <c r="D201" s="192"/>
      <c r="E201" s="193"/>
      <c r="F201" s="62"/>
      <c r="G201" s="194"/>
      <c r="H201" s="194"/>
      <c r="I201" s="62"/>
      <c r="J201" s="194"/>
      <c r="K201" s="195"/>
      <c r="L201" s="194"/>
    </row>
    <row r="202" spans="1:12" s="125" customFormat="1" x14ac:dyDescent="0.35">
      <c r="A202" s="191"/>
      <c r="B202" s="191"/>
      <c r="C202" s="61"/>
      <c r="D202" s="192"/>
      <c r="E202" s="193"/>
      <c r="F202" s="62"/>
      <c r="G202" s="194"/>
      <c r="H202" s="194"/>
      <c r="I202" s="62"/>
      <c r="J202" s="194"/>
      <c r="K202" s="195"/>
      <c r="L202" s="194"/>
    </row>
    <row r="203" spans="1:12" s="125" customFormat="1" x14ac:dyDescent="0.35">
      <c r="A203" s="191"/>
      <c r="B203" s="191"/>
      <c r="C203" s="61"/>
      <c r="D203" s="192"/>
      <c r="E203" s="193"/>
      <c r="F203" s="62"/>
      <c r="G203" s="194"/>
      <c r="H203" s="194"/>
      <c r="I203" s="62"/>
      <c r="J203" s="194"/>
      <c r="K203" s="195"/>
      <c r="L203" s="194"/>
    </row>
    <row r="204" spans="1:12" s="125" customFormat="1" x14ac:dyDescent="0.35">
      <c r="A204" s="191"/>
      <c r="B204" s="191"/>
      <c r="C204" s="61"/>
      <c r="D204" s="192"/>
      <c r="E204" s="193"/>
      <c r="F204" s="62"/>
      <c r="G204" s="194"/>
      <c r="H204" s="194"/>
      <c r="I204" s="62"/>
      <c r="J204" s="194"/>
      <c r="K204" s="195"/>
      <c r="L204" s="194"/>
    </row>
    <row r="205" spans="1:12" s="125" customFormat="1" x14ac:dyDescent="0.35">
      <c r="A205" s="191"/>
      <c r="B205" s="191"/>
      <c r="C205" s="61"/>
      <c r="D205" s="192"/>
      <c r="E205" s="193"/>
      <c r="F205" s="62"/>
      <c r="G205" s="194"/>
      <c r="H205" s="194"/>
      <c r="I205" s="62"/>
      <c r="J205" s="194"/>
      <c r="K205" s="195"/>
      <c r="L205" s="194"/>
    </row>
    <row r="206" spans="1:12" s="125" customFormat="1" x14ac:dyDescent="0.35">
      <c r="A206" s="191"/>
      <c r="B206" s="191"/>
      <c r="C206" s="61"/>
      <c r="D206" s="192"/>
      <c r="E206" s="193"/>
      <c r="F206" s="62"/>
      <c r="G206" s="194"/>
      <c r="H206" s="194"/>
      <c r="I206" s="62"/>
      <c r="J206" s="194"/>
      <c r="K206" s="195"/>
      <c r="L206" s="194"/>
    </row>
    <row r="207" spans="1:12" s="125" customFormat="1" x14ac:dyDescent="0.35">
      <c r="A207" s="191"/>
      <c r="B207" s="191"/>
      <c r="C207" s="61"/>
      <c r="D207" s="192"/>
      <c r="E207" s="193"/>
      <c r="F207" s="62"/>
      <c r="G207" s="194"/>
      <c r="H207" s="194"/>
      <c r="I207" s="62"/>
      <c r="J207" s="194"/>
      <c r="K207" s="195"/>
      <c r="L207" s="194"/>
    </row>
    <row r="208" spans="1:12" s="125" customFormat="1" x14ac:dyDescent="0.35">
      <c r="A208" s="191"/>
      <c r="B208" s="191"/>
      <c r="C208" s="61"/>
      <c r="D208" s="192"/>
      <c r="E208" s="193"/>
      <c r="F208" s="62"/>
      <c r="G208" s="194"/>
      <c r="H208" s="194"/>
      <c r="I208" s="62"/>
      <c r="J208" s="194"/>
      <c r="K208" s="195"/>
      <c r="L208" s="194"/>
    </row>
    <row r="209" spans="1:12" s="125" customFormat="1" x14ac:dyDescent="0.35">
      <c r="A209" s="191"/>
      <c r="B209" s="191"/>
      <c r="C209" s="61"/>
      <c r="D209" s="192"/>
      <c r="E209" s="193"/>
      <c r="F209" s="62"/>
      <c r="G209" s="194"/>
      <c r="H209" s="194"/>
      <c r="I209" s="62"/>
      <c r="J209" s="194"/>
      <c r="K209" s="195"/>
      <c r="L209" s="194"/>
    </row>
    <row r="210" spans="1:12" s="125" customFormat="1" x14ac:dyDescent="0.35">
      <c r="A210" s="191"/>
      <c r="B210" s="191"/>
      <c r="C210" s="61"/>
      <c r="D210" s="192"/>
      <c r="E210" s="193"/>
      <c r="F210" s="62"/>
      <c r="G210" s="194"/>
      <c r="H210" s="194"/>
      <c r="I210" s="62"/>
      <c r="J210" s="194"/>
      <c r="K210" s="195"/>
      <c r="L210" s="194"/>
    </row>
    <row r="211" spans="1:12" s="125" customFormat="1" x14ac:dyDescent="0.35">
      <c r="A211" s="191"/>
      <c r="B211" s="191"/>
      <c r="C211" s="61"/>
      <c r="D211" s="192"/>
      <c r="E211" s="193"/>
      <c r="F211" s="62"/>
      <c r="G211" s="194"/>
      <c r="H211" s="194"/>
      <c r="I211" s="62"/>
      <c r="J211" s="194"/>
      <c r="K211" s="195"/>
      <c r="L211" s="194"/>
    </row>
    <row r="212" spans="1:12" s="125" customFormat="1" x14ac:dyDescent="0.35">
      <c r="A212" s="191"/>
      <c r="B212" s="191"/>
      <c r="C212" s="61"/>
      <c r="D212" s="192"/>
      <c r="E212" s="193"/>
      <c r="F212" s="62"/>
      <c r="G212" s="194"/>
      <c r="H212" s="194"/>
      <c r="I212" s="62"/>
      <c r="J212" s="194"/>
      <c r="K212" s="195"/>
      <c r="L212" s="194"/>
    </row>
    <row r="213" spans="1:12" s="125" customFormat="1" x14ac:dyDescent="0.35">
      <c r="A213" s="191"/>
      <c r="B213" s="191"/>
      <c r="C213" s="61"/>
      <c r="D213" s="192"/>
      <c r="E213" s="193"/>
      <c r="F213" s="62"/>
      <c r="G213" s="194"/>
      <c r="H213" s="194"/>
      <c r="I213" s="62"/>
      <c r="J213" s="194"/>
      <c r="K213" s="195"/>
      <c r="L213" s="194"/>
    </row>
    <row r="214" spans="1:12" s="125" customFormat="1" x14ac:dyDescent="0.35">
      <c r="A214" s="191"/>
      <c r="B214" s="191"/>
      <c r="C214" s="61"/>
      <c r="D214" s="192"/>
      <c r="E214" s="193"/>
      <c r="F214" s="62"/>
      <c r="G214" s="194"/>
      <c r="H214" s="194"/>
      <c r="I214" s="62"/>
      <c r="J214" s="194"/>
      <c r="K214" s="195"/>
      <c r="L214" s="194"/>
    </row>
    <row r="215" spans="1:12" s="125" customFormat="1" x14ac:dyDescent="0.35">
      <c r="A215" s="191"/>
      <c r="B215" s="191"/>
      <c r="C215" s="61"/>
      <c r="D215" s="192"/>
      <c r="E215" s="193"/>
      <c r="F215" s="62"/>
      <c r="G215" s="194"/>
      <c r="H215" s="194"/>
      <c r="I215" s="62"/>
      <c r="J215" s="194"/>
      <c r="K215" s="195"/>
      <c r="L215" s="194"/>
    </row>
    <row r="216" spans="1:12" s="125" customFormat="1" x14ac:dyDescent="0.35">
      <c r="A216" s="191"/>
      <c r="B216" s="191"/>
      <c r="C216" s="61"/>
      <c r="D216" s="192"/>
      <c r="E216" s="193"/>
      <c r="F216" s="62"/>
      <c r="G216" s="194"/>
      <c r="H216" s="194"/>
      <c r="I216" s="62"/>
      <c r="J216" s="194"/>
      <c r="K216" s="195"/>
      <c r="L216" s="194"/>
    </row>
    <row r="217" spans="1:12" s="125" customFormat="1" x14ac:dyDescent="0.35">
      <c r="A217" s="191"/>
      <c r="B217" s="191"/>
      <c r="C217" s="61"/>
      <c r="D217" s="192"/>
      <c r="E217" s="193"/>
      <c r="F217" s="62"/>
      <c r="G217" s="194"/>
      <c r="H217" s="194"/>
      <c r="I217" s="62"/>
      <c r="J217" s="194"/>
      <c r="K217" s="195"/>
      <c r="L217" s="194"/>
    </row>
    <row r="218" spans="1:12" s="125" customFormat="1" x14ac:dyDescent="0.35">
      <c r="A218" s="191"/>
      <c r="B218" s="191"/>
      <c r="C218" s="61"/>
      <c r="D218" s="192"/>
      <c r="E218" s="193"/>
      <c r="F218" s="62"/>
      <c r="G218" s="194"/>
      <c r="H218" s="194"/>
      <c r="I218" s="62"/>
      <c r="J218" s="194"/>
      <c r="K218" s="195"/>
      <c r="L218" s="194"/>
    </row>
    <row r="219" spans="1:12" s="125" customFormat="1" x14ac:dyDescent="0.35">
      <c r="A219" s="191"/>
      <c r="B219" s="191"/>
      <c r="C219" s="61"/>
      <c r="D219" s="192"/>
      <c r="E219" s="193"/>
      <c r="F219" s="62"/>
      <c r="G219" s="194"/>
      <c r="H219" s="194"/>
      <c r="I219" s="62"/>
      <c r="J219" s="194"/>
      <c r="K219" s="195"/>
      <c r="L219" s="194"/>
    </row>
    <row r="220" spans="1:12" s="125" customFormat="1" x14ac:dyDescent="0.35">
      <c r="A220" s="191"/>
      <c r="B220" s="191"/>
      <c r="C220" s="61"/>
      <c r="D220" s="192"/>
      <c r="E220" s="193"/>
      <c r="F220" s="62"/>
      <c r="G220" s="194"/>
      <c r="H220" s="194"/>
      <c r="I220" s="62"/>
      <c r="J220" s="194"/>
      <c r="K220" s="195"/>
      <c r="L220" s="194"/>
    </row>
    <row r="221" spans="1:12" s="125" customFormat="1" x14ac:dyDescent="0.35">
      <c r="A221" s="191"/>
      <c r="B221" s="191"/>
      <c r="C221" s="61"/>
      <c r="D221" s="192"/>
      <c r="E221" s="193"/>
      <c r="F221" s="62"/>
      <c r="G221" s="194"/>
      <c r="H221" s="194"/>
      <c r="I221" s="62"/>
      <c r="J221" s="194"/>
      <c r="K221" s="195"/>
      <c r="L221" s="194"/>
    </row>
    <row r="222" spans="1:12" s="125" customFormat="1" x14ac:dyDescent="0.35">
      <c r="A222" s="191"/>
      <c r="B222" s="191"/>
      <c r="C222" s="61"/>
      <c r="D222" s="192"/>
      <c r="E222" s="193"/>
      <c r="F222" s="62"/>
      <c r="G222" s="194"/>
      <c r="H222" s="194"/>
      <c r="I222" s="62"/>
      <c r="J222" s="194"/>
      <c r="K222" s="195"/>
      <c r="L222" s="194"/>
    </row>
    <row r="223" spans="1:12" s="125" customFormat="1" x14ac:dyDescent="0.35">
      <c r="A223" s="191"/>
      <c r="B223" s="191"/>
      <c r="C223" s="61"/>
      <c r="D223" s="192"/>
      <c r="E223" s="193"/>
      <c r="F223" s="62"/>
      <c r="G223" s="194"/>
      <c r="H223" s="194"/>
      <c r="I223" s="62"/>
      <c r="J223" s="194"/>
      <c r="K223" s="195"/>
      <c r="L223" s="194"/>
    </row>
    <row r="224" spans="1:12" s="125" customFormat="1" x14ac:dyDescent="0.35">
      <c r="A224" s="191"/>
      <c r="B224" s="191"/>
      <c r="C224" s="61"/>
      <c r="D224" s="192"/>
      <c r="E224" s="193"/>
      <c r="F224" s="62"/>
      <c r="G224" s="194"/>
      <c r="H224" s="194"/>
      <c r="I224" s="62"/>
      <c r="J224" s="194"/>
      <c r="K224" s="195"/>
      <c r="L224" s="194"/>
    </row>
    <row r="225" spans="1:12" s="125" customFormat="1" x14ac:dyDescent="0.35">
      <c r="A225" s="191"/>
      <c r="B225" s="191"/>
      <c r="C225" s="61"/>
      <c r="D225" s="192"/>
      <c r="E225" s="193"/>
      <c r="F225" s="62"/>
      <c r="G225" s="194"/>
      <c r="H225" s="194"/>
      <c r="I225" s="62"/>
      <c r="J225" s="194"/>
      <c r="K225" s="195"/>
      <c r="L225" s="194"/>
    </row>
    <row r="226" spans="1:12" s="125" customFormat="1" x14ac:dyDescent="0.35">
      <c r="A226" s="191"/>
      <c r="B226" s="191"/>
      <c r="C226" s="61"/>
      <c r="D226" s="192"/>
      <c r="E226" s="193"/>
      <c r="F226" s="62"/>
      <c r="G226" s="194"/>
      <c r="H226" s="194"/>
      <c r="I226" s="62"/>
      <c r="J226" s="194"/>
      <c r="K226" s="195"/>
      <c r="L226" s="194"/>
    </row>
    <row r="227" spans="1:12" s="125" customFormat="1" x14ac:dyDescent="0.35">
      <c r="A227" s="191"/>
      <c r="B227" s="191"/>
      <c r="C227" s="61"/>
      <c r="D227" s="192"/>
      <c r="E227" s="193"/>
      <c r="F227" s="62"/>
      <c r="G227" s="194"/>
      <c r="H227" s="194"/>
      <c r="I227" s="62"/>
      <c r="J227" s="194"/>
      <c r="K227" s="195"/>
      <c r="L227" s="194"/>
    </row>
    <row r="228" spans="1:12" s="125" customFormat="1" x14ac:dyDescent="0.35">
      <c r="A228" s="191"/>
      <c r="B228" s="191"/>
      <c r="C228" s="61"/>
      <c r="D228" s="192"/>
      <c r="E228" s="193"/>
      <c r="F228" s="62"/>
      <c r="G228" s="194"/>
      <c r="H228" s="194"/>
      <c r="I228" s="62"/>
      <c r="J228" s="194"/>
      <c r="K228" s="195"/>
      <c r="L228" s="194"/>
    </row>
    <row r="229" spans="1:12" s="125" customFormat="1" x14ac:dyDescent="0.35">
      <c r="A229" s="191"/>
      <c r="B229" s="191"/>
      <c r="C229" s="61"/>
      <c r="D229" s="192"/>
      <c r="E229" s="193"/>
      <c r="F229" s="62"/>
      <c r="G229" s="194"/>
      <c r="H229" s="194"/>
      <c r="I229" s="62"/>
      <c r="J229" s="194"/>
      <c r="K229" s="195"/>
      <c r="L229" s="194"/>
    </row>
    <row r="230" spans="1:12" s="125" customFormat="1" x14ac:dyDescent="0.35">
      <c r="A230" s="191"/>
      <c r="B230" s="191"/>
      <c r="C230" s="61"/>
      <c r="D230" s="192"/>
      <c r="E230" s="193"/>
      <c r="F230" s="62"/>
      <c r="G230" s="194"/>
      <c r="H230" s="194"/>
      <c r="I230" s="62"/>
      <c r="J230" s="194"/>
      <c r="K230" s="195"/>
      <c r="L230" s="194"/>
    </row>
    <row r="231" spans="1:12" s="125" customFormat="1" x14ac:dyDescent="0.35">
      <c r="A231" s="191"/>
      <c r="B231" s="191"/>
      <c r="C231" s="61"/>
      <c r="D231" s="192"/>
      <c r="E231" s="193"/>
      <c r="F231" s="62"/>
      <c r="G231" s="194"/>
      <c r="H231" s="194"/>
      <c r="I231" s="62"/>
      <c r="J231" s="194"/>
      <c r="K231" s="195"/>
      <c r="L231" s="194"/>
    </row>
    <row r="232" spans="1:12" s="125" customFormat="1" x14ac:dyDescent="0.35">
      <c r="A232" s="191"/>
      <c r="B232" s="191"/>
      <c r="C232" s="61"/>
      <c r="D232" s="192"/>
      <c r="E232" s="193"/>
      <c r="F232" s="62"/>
      <c r="G232" s="194"/>
      <c r="H232" s="194"/>
      <c r="I232" s="62"/>
      <c r="J232" s="194"/>
      <c r="K232" s="195"/>
      <c r="L232" s="194"/>
    </row>
    <row r="233" spans="1:12" s="125" customFormat="1" x14ac:dyDescent="0.35">
      <c r="A233" s="191"/>
      <c r="B233" s="191"/>
      <c r="C233" s="61"/>
      <c r="D233" s="192"/>
      <c r="E233" s="193"/>
      <c r="F233" s="62"/>
      <c r="G233" s="194"/>
      <c r="H233" s="194"/>
      <c r="I233" s="62"/>
      <c r="J233" s="194"/>
      <c r="K233" s="195"/>
      <c r="L233" s="194"/>
    </row>
    <row r="234" spans="1:12" s="125" customFormat="1" x14ac:dyDescent="0.35">
      <c r="A234" s="191"/>
      <c r="B234" s="191"/>
      <c r="C234" s="61"/>
      <c r="D234" s="192"/>
      <c r="E234" s="193"/>
      <c r="F234" s="62"/>
      <c r="G234" s="194"/>
      <c r="H234" s="194"/>
      <c r="I234" s="62"/>
      <c r="J234" s="194"/>
      <c r="K234" s="195"/>
      <c r="L234" s="194"/>
    </row>
    <row r="235" spans="1:12" s="125" customFormat="1" x14ac:dyDescent="0.35">
      <c r="A235" s="191"/>
      <c r="B235" s="191"/>
      <c r="C235" s="61"/>
      <c r="D235" s="192"/>
      <c r="E235" s="193"/>
      <c r="F235" s="62"/>
      <c r="G235" s="194"/>
      <c r="H235" s="194"/>
      <c r="I235" s="62"/>
      <c r="J235" s="194"/>
      <c r="K235" s="195"/>
      <c r="L235" s="194"/>
    </row>
    <row r="236" spans="1:12" s="125" customFormat="1" x14ac:dyDescent="0.35">
      <c r="A236" s="191"/>
      <c r="B236" s="191"/>
      <c r="C236" s="61"/>
      <c r="D236" s="192"/>
      <c r="E236" s="193"/>
      <c r="F236" s="62"/>
      <c r="G236" s="194"/>
      <c r="H236" s="194"/>
      <c r="I236" s="62"/>
      <c r="J236" s="194"/>
      <c r="K236" s="195"/>
      <c r="L236" s="194"/>
    </row>
    <row r="237" spans="1:12" s="125" customFormat="1" x14ac:dyDescent="0.35">
      <c r="A237" s="191"/>
      <c r="B237" s="191"/>
      <c r="C237" s="61"/>
      <c r="D237" s="192"/>
      <c r="E237" s="193"/>
      <c r="F237" s="62"/>
      <c r="G237" s="194"/>
      <c r="H237" s="194"/>
      <c r="I237" s="62"/>
      <c r="J237" s="194"/>
      <c r="K237" s="195"/>
      <c r="L237" s="194"/>
    </row>
    <row r="238" spans="1:12" s="125" customFormat="1" x14ac:dyDescent="0.35">
      <c r="A238" s="191"/>
      <c r="B238" s="191"/>
      <c r="C238" s="61"/>
      <c r="D238" s="192"/>
      <c r="E238" s="193"/>
      <c r="F238" s="62"/>
      <c r="G238" s="194"/>
      <c r="H238" s="194"/>
      <c r="I238" s="62"/>
      <c r="J238" s="194"/>
      <c r="K238" s="195"/>
      <c r="L238" s="194"/>
    </row>
    <row r="239" spans="1:12" s="125" customFormat="1" x14ac:dyDescent="0.35">
      <c r="A239" s="191"/>
      <c r="B239" s="191"/>
      <c r="C239" s="61"/>
      <c r="D239" s="192"/>
      <c r="E239" s="193"/>
      <c r="F239" s="62"/>
      <c r="G239" s="194"/>
      <c r="H239" s="194"/>
      <c r="I239" s="62"/>
      <c r="J239" s="194"/>
      <c r="K239" s="195"/>
      <c r="L239" s="194"/>
    </row>
    <row r="240" spans="1:12" s="125" customFormat="1" x14ac:dyDescent="0.35">
      <c r="A240" s="191"/>
      <c r="B240" s="191"/>
      <c r="C240" s="61"/>
      <c r="D240" s="192"/>
      <c r="E240" s="193"/>
      <c r="F240" s="62"/>
      <c r="G240" s="194"/>
      <c r="H240" s="194"/>
      <c r="I240" s="62"/>
      <c r="J240" s="194"/>
      <c r="K240" s="195"/>
      <c r="L240" s="194"/>
    </row>
    <row r="241" spans="1:12" s="125" customFormat="1" x14ac:dyDescent="0.35">
      <c r="A241" s="191"/>
      <c r="B241" s="191"/>
      <c r="C241" s="61"/>
      <c r="D241" s="192"/>
      <c r="E241" s="193"/>
      <c r="F241" s="62"/>
      <c r="G241" s="194"/>
      <c r="H241" s="194"/>
      <c r="I241" s="62"/>
      <c r="J241" s="194"/>
      <c r="K241" s="195"/>
      <c r="L241" s="194"/>
    </row>
    <row r="242" spans="1:12" s="125" customFormat="1" x14ac:dyDescent="0.35">
      <c r="A242" s="191"/>
      <c r="B242" s="191"/>
      <c r="C242" s="61"/>
      <c r="D242" s="192"/>
      <c r="E242" s="193"/>
      <c r="F242" s="62"/>
      <c r="G242" s="194"/>
      <c r="H242" s="194"/>
      <c r="I242" s="62"/>
      <c r="J242" s="194"/>
      <c r="K242" s="195"/>
      <c r="L242" s="194"/>
    </row>
    <row r="243" spans="1:12" s="125" customFormat="1" x14ac:dyDescent="0.35">
      <c r="A243" s="191"/>
      <c r="B243" s="191"/>
      <c r="C243" s="61"/>
      <c r="D243" s="192"/>
      <c r="E243" s="193"/>
      <c r="F243" s="62"/>
      <c r="G243" s="194"/>
      <c r="H243" s="194"/>
      <c r="I243" s="62"/>
      <c r="J243" s="194"/>
      <c r="K243" s="195"/>
      <c r="L243" s="194"/>
    </row>
    <row r="244" spans="1:12" s="125" customFormat="1" x14ac:dyDescent="0.35">
      <c r="A244" s="191"/>
      <c r="B244" s="191"/>
      <c r="C244" s="61"/>
      <c r="D244" s="192"/>
      <c r="E244" s="193"/>
      <c r="F244" s="62"/>
      <c r="G244" s="194"/>
      <c r="H244" s="194"/>
      <c r="I244" s="62"/>
      <c r="J244" s="194"/>
      <c r="K244" s="195"/>
      <c r="L244" s="194"/>
    </row>
  </sheetData>
  <sheetProtection algorithmName="SHA-512" hashValue="0l5cgvlJsdo3kX2LV0qUFb7hDa3w6ZGue17DV0uHlstyxAEHwx0gKRKpy1qYDNTL14zFXm/Mj6CIxZEXgb9xvQ==" saltValue="gdrZ1DzE1rRrPTrnwdLWGw==" spinCount="100000" sheet="1" formatCells="0" formatColumns="0" formatRows="0"/>
  <conditionalFormatting sqref="E3">
    <cfRule type="dataBar" priority="26">
      <dataBar>
        <cfvo type="num" val="0.1"/>
        <cfvo type="num" val="1"/>
        <color theme="9" tint="0.39997558519241921"/>
      </dataBar>
      <extLst>
        <ext xmlns:x14="http://schemas.microsoft.com/office/spreadsheetml/2009/9/main" uri="{B025F937-C7B1-47D3-B67F-A62EFF666E3E}">
          <x14:id>{3B5A7DEB-66CF-4355-821E-665F4D2F4C9D}</x14:id>
        </ext>
      </extLst>
    </cfRule>
  </conditionalFormatting>
  <conditionalFormatting sqref="E8">
    <cfRule type="dataBar" priority="25">
      <dataBar>
        <cfvo type="num" val="0.1"/>
        <cfvo type="num" val="1"/>
        <color theme="9" tint="0.39997558519241921"/>
      </dataBar>
      <extLst>
        <ext xmlns:x14="http://schemas.microsoft.com/office/spreadsheetml/2009/9/main" uri="{B025F937-C7B1-47D3-B67F-A62EFF666E3E}">
          <x14:id>{73F1E6F6-8B13-4083-AE5A-79085BA2A9B9}</x14:id>
        </ext>
      </extLst>
    </cfRule>
  </conditionalFormatting>
  <conditionalFormatting sqref="E11">
    <cfRule type="expression" dxfId="47" priority="128">
      <formula>AND(B11&lt;&gt;1,ISNUMBER(C11),OR(ISNUMBER(D11),D11="PG"))</formula>
    </cfRule>
  </conditionalFormatting>
  <conditionalFormatting sqref="E12:E24 E29:E41 E85:E105 E112:E122">
    <cfRule type="expression" dxfId="46" priority="104">
      <formula>AND(B12&lt;&gt;1,ISNUMBER(C12),ISNUMBER(D12))</formula>
    </cfRule>
  </conditionalFormatting>
  <conditionalFormatting sqref="E28">
    <cfRule type="expression" dxfId="45" priority="127">
      <formula>AND(B28&lt;&gt;1,ISNUMBER(C28),OR(ISNUMBER(D28),D28="PG"))</formula>
    </cfRule>
  </conditionalFormatting>
  <conditionalFormatting sqref="E45">
    <cfRule type="expression" dxfId="44" priority="126">
      <formula>AND(B45&lt;&gt;1,ISNUMBER(C45),OR(ISNUMBER(D45),D45="PG"))</formula>
    </cfRule>
  </conditionalFormatting>
  <conditionalFormatting sqref="E46:E62">
    <cfRule type="expression" dxfId="43" priority="101">
      <formula>AND(B46&lt;&gt;1,ISNUMBER(C46),ISNUMBER(D46))</formula>
    </cfRule>
  </conditionalFormatting>
  <conditionalFormatting sqref="E65">
    <cfRule type="expression" dxfId="42" priority="125">
      <formula>AND(B65&lt;&gt;1,ISNUMBER(C65),OR(ISNUMBER(D65),D65="PG"))</formula>
    </cfRule>
  </conditionalFormatting>
  <conditionalFormatting sqref="E66:E80">
    <cfRule type="expression" dxfId="41" priority="100">
      <formula>AND(B66&lt;&gt;1,ISNUMBER(C66),ISNUMBER(D66))</formula>
    </cfRule>
  </conditionalFormatting>
  <conditionalFormatting sqref="E84">
    <cfRule type="expression" dxfId="40" priority="124">
      <formula>AND(B84&lt;&gt;1,ISNUMBER(C84),OR(ISNUMBER(D84),D84="PG"))</formula>
    </cfRule>
  </conditionalFormatting>
  <conditionalFormatting sqref="E108">
    <cfRule type="dataBar" priority="22">
      <dataBar>
        <cfvo type="num" val="0.1"/>
        <cfvo type="num" val="1"/>
        <color theme="9" tint="0.39997558519241921"/>
      </dataBar>
      <extLst>
        <ext xmlns:x14="http://schemas.microsoft.com/office/spreadsheetml/2009/9/main" uri="{B025F937-C7B1-47D3-B67F-A62EFF666E3E}">
          <x14:id>{EF63CA16-C6EE-4442-91EA-C969D8ED2951}</x14:id>
        </ext>
      </extLst>
    </cfRule>
  </conditionalFormatting>
  <conditionalFormatting sqref="E111">
    <cfRule type="expression" dxfId="39" priority="123">
      <formula>AND(B111&lt;&gt;1,ISNUMBER(C111),OR(ISNUMBER(D111),D111="PG"))</formula>
    </cfRule>
  </conditionalFormatting>
  <conditionalFormatting sqref="E126">
    <cfRule type="expression" dxfId="38" priority="122">
      <formula>AND(B126&lt;&gt;1,ISNUMBER(C126),OR(ISNUMBER(D126),D126="PG"))</formula>
    </cfRule>
  </conditionalFormatting>
  <conditionalFormatting sqref="E127:E135">
    <cfRule type="expression" dxfId="37" priority="97">
      <formula>AND(B127&lt;&gt;1,ISNUMBER(C127),ISNUMBER(D127))</formula>
    </cfRule>
  </conditionalFormatting>
  <conditionalFormatting sqref="E139">
    <cfRule type="expression" dxfId="36" priority="83">
      <formula>AND(B139&lt;&gt;1,ISNUMBER(C139),OR(ISNUMBER(D139),D139="PG"))</formula>
    </cfRule>
  </conditionalFormatting>
  <conditionalFormatting sqref="E140:E152">
    <cfRule type="expression" dxfId="35" priority="96">
      <formula>AND(B140&lt;&gt;1,ISNUMBER(C140),ISNUMBER(D140))</formula>
    </cfRule>
  </conditionalFormatting>
  <conditionalFormatting sqref="F62">
    <cfRule type="expression" dxfId="34" priority="102">
      <formula>AND(B62&lt;&gt;1,NOT(ISBLANK(F62)))</formula>
    </cfRule>
  </conditionalFormatting>
  <conditionalFormatting sqref="G11:G24">
    <cfRule type="expression" dxfId="33" priority="7">
      <formula>AND(B11=1,F11="S", NOT(ISBLANK(G11)))</formula>
    </cfRule>
  </conditionalFormatting>
  <conditionalFormatting sqref="G28:G41">
    <cfRule type="expression" dxfId="32" priority="6">
      <formula>AND(B28=1,F28="S", NOT(ISBLANK(G28)))</formula>
    </cfRule>
  </conditionalFormatting>
  <conditionalFormatting sqref="G45:G61">
    <cfRule type="expression" dxfId="31" priority="5">
      <formula>AND(B45=1,F45="S", NOT(ISBLANK(G45)))</formula>
    </cfRule>
  </conditionalFormatting>
  <conditionalFormatting sqref="G65:G80">
    <cfRule type="expression" dxfId="30" priority="4">
      <formula>AND(B65=1,F65="S", NOT(ISBLANK(G65)))</formula>
    </cfRule>
  </conditionalFormatting>
  <conditionalFormatting sqref="G84:G105">
    <cfRule type="expression" dxfId="29" priority="3">
      <formula>AND(B84=1,F84="S", NOT(ISBLANK(G84)))</formula>
    </cfRule>
  </conditionalFormatting>
  <conditionalFormatting sqref="G111:G123 G125:G135">
    <cfRule type="expression" dxfId="28" priority="2">
      <formula>AND(B111=1,F111="S", NOT(ISBLANK(G111)))</formula>
    </cfRule>
  </conditionalFormatting>
  <conditionalFormatting sqref="G139:G152">
    <cfRule type="expression" dxfId="27" priority="1">
      <formula>AND(B139=1,F139="S", NOT(ISBLANK(G139)))</formula>
    </cfRule>
  </conditionalFormatting>
  <dataValidations count="3">
    <dataValidation type="list" allowBlank="1" showDropDown="1" showInputMessage="1" showErrorMessage="1" error="opção inválida!" sqref="I111 I28 I139 F45 F139 I84 I45 I13 F13 I11 F28 F65 F84 F111 I65 F11" xr:uid="{00000000-0002-0000-0600-000000000000}">
      <formula1>"s,n,S,N"</formula1>
    </dataValidation>
    <dataValidation type="list" allowBlank="1" showDropDown="1" showInputMessage="1" showErrorMessage="1" error="opção inválida!" sqref="I12 I14:I24 I29:I41 I46:I61 I66:I80 I140:I152 I85:I105 I112:I123 I125:I135" xr:uid="{511BA8C6-884C-48FE-9260-8DD442B45AFA}">
      <formula1>"s,n,p,S,N,P"</formula1>
    </dataValidation>
    <dataValidation type="list" allowBlank="1" showDropDown="1" showInputMessage="1" showErrorMessage="1" error="opção inválida!" sqref="F12 F14:F24 F29:F41 F46:F61 F66:F80 F140:F152 F85:F105 F112:F123 F125:F135" xr:uid="{74AADBEC-4713-409E-8A9E-212B101C047B}">
      <formula1>"s,n,S,N,p,P"</formula1>
    </dataValidation>
  </dataValidations>
  <pageMargins left="0.511811024" right="0.511811024" top="0.78740157499999996" bottom="0.78740157499999996" header="0.31496062000000002" footer="0.31496062000000002"/>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3B5A7DEB-66CF-4355-821E-665F4D2F4C9D}">
            <x14:dataBar minLength="0" maxLength="100" gradient="0">
              <x14:cfvo type="num">
                <xm:f>0.1</xm:f>
              </x14:cfvo>
              <x14:cfvo type="num">
                <xm:f>1</xm:f>
              </x14:cfvo>
              <x14:negativeFillColor rgb="FFFF0000"/>
              <x14:axisColor rgb="FF000000"/>
            </x14:dataBar>
          </x14:cfRule>
          <xm:sqref>E3</xm:sqref>
        </x14:conditionalFormatting>
        <x14:conditionalFormatting xmlns:xm="http://schemas.microsoft.com/office/excel/2006/main">
          <x14:cfRule type="dataBar" id="{73F1E6F6-8B13-4083-AE5A-79085BA2A9B9}">
            <x14:dataBar minLength="0" maxLength="100" gradient="0">
              <x14:cfvo type="num">
                <xm:f>0.1</xm:f>
              </x14:cfvo>
              <x14:cfvo type="num">
                <xm:f>1</xm:f>
              </x14:cfvo>
              <x14:negativeFillColor rgb="FFFF0000"/>
              <x14:axisColor rgb="FF000000"/>
            </x14:dataBar>
          </x14:cfRule>
          <xm:sqref>E8</xm:sqref>
        </x14:conditionalFormatting>
        <x14:conditionalFormatting xmlns:xm="http://schemas.microsoft.com/office/excel/2006/main">
          <x14:cfRule type="dataBar" id="{EF63CA16-C6EE-4442-91EA-C969D8ED2951}">
            <x14:dataBar minLength="0" maxLength="100" gradient="0">
              <x14:cfvo type="num">
                <xm:f>0.1</xm:f>
              </x14:cfvo>
              <x14:cfvo type="num">
                <xm:f>1</xm:f>
              </x14:cfvo>
              <x14:negativeFillColor rgb="FFFF0000"/>
              <x14:axisColor rgb="FF000000"/>
            </x14:dataBar>
          </x14:cfRule>
          <xm:sqref>E108</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279"/>
  <sheetViews>
    <sheetView zoomScale="90" zoomScaleNormal="90" workbookViewId="0">
      <selection activeCell="F11" sqref="F11"/>
    </sheetView>
  </sheetViews>
  <sheetFormatPr defaultColWidth="8.90625" defaultRowHeight="21" x14ac:dyDescent="0.35"/>
  <cols>
    <col min="1" max="1" width="2.1796875" style="118" customWidth="1"/>
    <col min="2" max="2" width="1.81640625" style="118" customWidth="1"/>
    <col min="3" max="3" width="2.453125" style="1" customWidth="1"/>
    <col min="4" max="4" width="3.08984375" style="196" customWidth="1"/>
    <col min="5" max="5" width="52.6328125" style="197" customWidth="1"/>
    <col min="6" max="6" width="5.81640625" style="34" customWidth="1"/>
    <col min="7" max="7" width="32" style="198" customWidth="1"/>
    <col min="8" max="8" width="0.81640625" style="198" customWidth="1"/>
    <col min="9" max="9" width="5.81640625" style="34" customWidth="1"/>
    <col min="10" max="10" width="0.90625" style="198" customWidth="1"/>
    <col min="11" max="11" width="30.453125" style="199" customWidth="1"/>
    <col min="12" max="12" width="2.81640625" style="194" customWidth="1"/>
    <col min="13" max="22" width="9.1796875" style="125"/>
    <col min="23" max="16384" width="8.90625" style="126"/>
  </cols>
  <sheetData>
    <row r="1" spans="1:12" ht="17.149999999999999" customHeight="1" x14ac:dyDescent="0.35">
      <c r="C1" s="106"/>
      <c r="D1" s="119"/>
      <c r="E1" s="120" t="str">
        <f>Capa!A1</f>
        <v>LV v5</v>
      </c>
      <c r="F1" s="107"/>
      <c r="G1" s="121"/>
      <c r="H1" s="122"/>
      <c r="I1" s="35"/>
      <c r="J1" s="157"/>
      <c r="K1" s="224"/>
      <c r="L1" s="123"/>
    </row>
    <row r="2" spans="1:12" ht="15.5" x14ac:dyDescent="0.35">
      <c r="C2" s="8" t="s">
        <v>296</v>
      </c>
      <c r="D2" s="8" t="s">
        <v>297</v>
      </c>
      <c r="E2" s="274" t="str">
        <f>"PGs: "&amp;SUMIFS($B$1:$B$230,$A$1:$A$230,"="&amp;A4&amp;"??",$D$1:$D$230,"=PG",B$1:B$230,"&gt;0")&amp;"  LV: "&amp;SUMIFS($B$1:$B$230,$A$1:$A$230,"="&amp;A4&amp;"??",$D$1:$D$230,"&lt;&gt;PG",B$1:B$230,"&gt;0")</f>
        <v>PGs: 10  LV: 20</v>
      </c>
      <c r="F2" s="267" t="s">
        <v>903</v>
      </c>
      <c r="G2" s="78" t="s">
        <v>912</v>
      </c>
      <c r="H2" s="123"/>
      <c r="I2" s="43" t="s">
        <v>913</v>
      </c>
      <c r="J2" s="123"/>
      <c r="K2" s="77" t="s">
        <v>318</v>
      </c>
      <c r="L2" s="127"/>
    </row>
    <row r="3" spans="1:12" ht="18.5" x14ac:dyDescent="0.35">
      <c r="A3" s="118" t="s">
        <v>974</v>
      </c>
      <c r="C3" s="65"/>
      <c r="D3" s="66"/>
      <c r="E3" s="73">
        <f>IF(SUMIFS($B$1:$B$230,$A$1:$A$230,"="&amp;A4&amp;"??",B$1:B$230,"&gt;0")&lt;=0,0,COUNTIFS($F$1:$F$230,"*",$A$1:$A$230,"="&amp;A4&amp;"??",B$1:B$230,"&gt;0")/SUMIFS($B$1:$B$230,$A$1:$A$230,"="&amp;A4&amp;"??",B$1:B$230,"&gt;0"))</f>
        <v>0</v>
      </c>
      <c r="F3" s="42"/>
      <c r="G3" s="43"/>
      <c r="H3" s="227"/>
      <c r="I3" s="43"/>
      <c r="J3" s="227"/>
      <c r="K3" s="9"/>
      <c r="L3" s="127"/>
    </row>
    <row r="4" spans="1:12" ht="15.5" x14ac:dyDescent="0.35">
      <c r="A4" s="118" t="s">
        <v>974</v>
      </c>
      <c r="B4" s="7" t="str">
        <f>IF(  AND(ISNUMBER(C4),OR(ISNUMBER(D4),D4="PG")),IF(IF(Capa!$B$6="B",0,Capa!$B$6)&gt;=C4,1,0),"")</f>
        <v/>
      </c>
      <c r="C4" s="11" t="str">
        <f>IF(ISBLANK(D4),"",IF(ISERR(SEARCH(D4&amp;"\","&lt;B&gt;\&lt;1&gt;\&lt;2&gt;\&lt;3&gt;\")),IF(AND(NOT(ISBLANK(#REF!)),#REF!&lt;=3),#REF!,""),
IF(SEARCH(D4&amp;"\","&lt;B&gt;\&lt;1&gt;\&lt;2&gt;\&lt;3&gt;\")=1,0,IF(SEARCH(D4&amp;"\","&lt;B&gt;\&lt;1&gt;\&lt;2&gt;\&lt;3&gt;\")=5,1,IF(SEARCH(D4&amp;"\","&lt;B&gt;\&lt;1&gt;\&lt;2&gt;\&lt;3&gt;\")=9,2,IF(SEARCH(D4&amp;"\","&lt;B&gt;\&lt;1&gt;\&lt;2&gt;\&lt;3&gt;\")=13,3,""))))))</f>
        <v/>
      </c>
      <c r="D4" s="15"/>
      <c r="E4" s="131" t="s">
        <v>229</v>
      </c>
      <c r="F4" s="269">
        <f>IF(COUNTIFS($A$1:$A$230,"="&amp;A4&amp;"??",$B$1:$B$230,"&gt;0",$D$1:$D$230,"&gt;0")&gt;0,(COUNTIFS($A$1:$A$230,"="&amp;A4&amp;"??",$B$1:$B$230,"&gt;0",$D$1:$D$230,"&gt;0",F$1:F$230,"=S")+COUNTIFS($A$1:$A$230,"="&amp;A4&amp;"??",$B$1:$B$230,"&gt;0",$D$1:$D$230,"&gt;0",$F$1:$F$230,"=P")+COUNTIFS($A$1:$A$230,"="&amp;A4&amp;"??",$B$1:$B$230,"&gt;0",$D$1:$D$230,"&gt;0",F$1:F$230,"=N"))/COUNTIFS($A$1:$A$230,"="&amp;A4&amp;"??",$B$1:$B$230,"&gt;0",$D$1:$D$230,"&gt;0"),0)</f>
        <v>0</v>
      </c>
      <c r="G4" s="132"/>
      <c r="H4" s="133"/>
      <c r="I4" s="269">
        <f>IF(COUNTIFS($A$1:$A$230,"="&amp;A4&amp;"??",$B$1:$B$230,"&gt;0",$D$1:$D$230,"&gt;0")&gt;0,
        (COUNTIFS($A$1:$A$230,"="&amp;A4&amp;"??",$B$1:$B$230,"&gt;0",$D$1:$D$230,"&gt;0",F$1:F$230,"=S",I$1:I$230,"") +
         (COUNTIFS($A$1:$A$230,"="&amp;A4&amp;"??",$B$1:$B$230,"&gt;0",$D$1:$D$230,"&gt;0",$F$1:$F$230,"=P",I$1:I$230,"")/2) +
         COUNTIFS($A$1:$A$230,"="&amp;A4&amp;"??",$B$1:$B$230,"&gt;0",$D$1:$D$230,"&gt;0",I$1:I$230,"=S") +
         (COUNTIFS($A$1:$A$230,"="&amp;A4&amp;"??",$B$1:$B$230,"&gt;0",$D$1:$D$230,"&gt;0",I$1:I$230,"=P")/2)
         )/COUNTIFS($A$1:$A$230,"="&amp;A4&amp;"??",$B$1:$B$230,"&gt;0",$D$1:$D$230,"&gt;0"),0)</f>
        <v>0</v>
      </c>
      <c r="J4" s="132"/>
      <c r="K4" s="183"/>
      <c r="L4" s="123"/>
    </row>
    <row r="5" spans="1:12" ht="72" customHeight="1" x14ac:dyDescent="0.35">
      <c r="A5" s="118" t="s">
        <v>974</v>
      </c>
      <c r="B5" s="7" t="str">
        <f>IF(  AND(ISNUMBER(C5),OR(ISNUMBER(D5),D5="PG")),IF(IF(Capa!$B$6="B",0,Capa!$B$6)&gt;=C5,1,0),"")</f>
        <v/>
      </c>
      <c r="C5" s="20" t="str">
        <f t="shared" ref="C5:C54" si="0">IF(ISBLANK(D5),"",IF(ISERR(SEARCH(D5&amp;"\","&lt;B&gt;\&lt;1&gt;\&lt;2&gt;\&lt;3&gt;\")),IF(AND(NOT(ISBLANK(C4)),C4&lt;=3),C4,""),
IF(SEARCH(D5&amp;"\","&lt;B&gt;\&lt;1&gt;\&lt;2&gt;\&lt;3&gt;\")=1,0,IF(SEARCH(D5&amp;"\","&lt;B&gt;\&lt;1&gt;\&lt;2&gt;\&lt;3&gt;\")=5,1,IF(SEARCH(D5&amp;"\","&lt;B&gt;\&lt;1&gt;\&lt;2&gt;\&lt;3&gt;\")=9,2,IF(SEARCH(D5&amp;"\","&lt;B&gt;\&lt;1&gt;\&lt;2&gt;\&lt;3&gt;\")=13,3,""))))))</f>
        <v/>
      </c>
      <c r="D5" s="21"/>
      <c r="E5" s="206" t="s">
        <v>230</v>
      </c>
      <c r="F5" s="220"/>
      <c r="G5" s="220"/>
      <c r="H5" s="175"/>
      <c r="I5" s="220"/>
      <c r="J5" s="176"/>
      <c r="K5" s="228"/>
      <c r="L5" s="123"/>
    </row>
    <row r="6" spans="1:12" ht="11.15" customHeight="1" x14ac:dyDescent="0.35">
      <c r="B6" s="7" t="str">
        <f>IF(  AND(ISNUMBER(C6),OR(ISNUMBER(D6),D6="PG")),IF(IF(Capa!$B$6="B",0,Capa!$B$6)&gt;=C6,1,0),"")</f>
        <v/>
      </c>
      <c r="C6" s="89" t="str">
        <f t="shared" si="0"/>
        <v/>
      </c>
      <c r="D6" s="90"/>
      <c r="E6" s="229"/>
      <c r="F6" s="91"/>
      <c r="G6" s="142"/>
      <c r="H6" s="142"/>
      <c r="I6" s="91"/>
      <c r="J6" s="142"/>
      <c r="K6" s="169"/>
      <c r="L6" s="142"/>
    </row>
    <row r="7" spans="1:12" ht="14.5" x14ac:dyDescent="0.35">
      <c r="A7" s="118" t="s">
        <v>975</v>
      </c>
      <c r="B7" s="7" t="str">
        <f>IF(  AND(ISNUMBER(C7),OR(ISNUMBER(D7),D7="PG")),IF(IF(Capa!$B$6="B",0,Capa!$B$6)&gt;=C7,1,0),"")</f>
        <v/>
      </c>
      <c r="C7" s="88" t="str">
        <f t="shared" si="0"/>
        <v/>
      </c>
      <c r="D7" s="105"/>
      <c r="E7" s="230" t="s">
        <v>322</v>
      </c>
      <c r="F7" s="268">
        <f>IF(COUNTIFS($A$1:$A$230,"="&amp;A7&amp;"?",$B$1:$B$230,"&gt;0",$D$1:$D$230,"&gt;0")&gt;0,(COUNTIFS($A$1:$A$230,"="&amp;A7&amp;"?",$B$1:$B$230,"&gt;0",$D$1:$D$230,"&gt;0",F$1:F$230,"=S")+COUNTIFS($A$1:$A$230,"="&amp;A7&amp;"?",$B$1:$B$230,"&gt;0",$D$1:$D$230,"&gt;0",$F$1:$F$230,"=P")+COUNTIFS($A$1:$A$230,"="&amp;A7&amp;"?",$B$1:$B$230,"&gt;0",$D$1:$D$230,"&gt;0",F$1:F$230,"=N"))/COUNTIFS($A$1:$A$230,"="&amp;A7&amp;"?",$B$1:$B$230,"&gt;0",$D$1:$D$230,"&gt;0"),0)</f>
        <v>0</v>
      </c>
      <c r="G7" s="146"/>
      <c r="H7" s="146"/>
      <c r="I7" s="268">
        <f>IF(COUNTIFS($A$1:$A$230,"="&amp;A7&amp;"?",$B$1:$B$230,"&gt;0",$D$1:$D$230,"&gt;0")&gt;0,
        (COUNTIFS($A$1:$A$230,"="&amp;A7&amp;"?",$B$1:$B$230,"&gt;0",$D$1:$D$230,"&gt;0",F$1:F$230,"=S",I$1:I$230,"") +
         (COUNTIFS($A$1:$A$230,"="&amp;A7&amp;"?",$B$1:$B$230,"&gt;0",$D$1:$D$230,"&gt;0",$F$1:$F$230,"=P",I$1:I$230,"")/2) +
         COUNTIFS($A$1:$A$230,"="&amp;A7&amp;"?",$B$1:$B$230,"&gt;0",$D$1:$D$230,"&gt;0",I$1:I$230,"=S") +
         (COUNTIFS($A$1:$A$230,"="&amp;A7&amp;"?",$B$1:$B$230,"&gt;0",$D$1:$D$230,"&gt;0",I$1:I$230,"=P")/2)
         )/COUNTIFS($A$1:$A$230,"="&amp;A7&amp;"?",$B$1:$B$230,"&gt;0",$D$1:$D$230,"&gt;0"),0)</f>
        <v>0</v>
      </c>
      <c r="J7" s="146"/>
      <c r="K7" s="231"/>
      <c r="L7" s="123"/>
    </row>
    <row r="8" spans="1:12" ht="14.75" customHeight="1" x14ac:dyDescent="0.35">
      <c r="A8" s="118" t="s">
        <v>975</v>
      </c>
      <c r="B8" s="7" t="str">
        <f>IF(  AND(ISNUMBER(C8),OR(ISNUMBER(D8),D8="PG")),IF(IF(Capa!$B$6="B",0,Capa!$B$6)&gt;=C8,1,0),"")</f>
        <v/>
      </c>
      <c r="C8" s="44" t="str">
        <f t="shared" si="0"/>
        <v/>
      </c>
      <c r="D8" s="101"/>
      <c r="E8" s="73">
        <f>IF(SUMIFS($B$1:$B$230,$A$1:$A$230,"="&amp;A7&amp;"?",B$1:B$230,"&gt;0")&lt;=0,0,COUNTIFS($F$1:$F$230,"*",$A$1:$A$230,"="&amp;A7&amp;"?",B$1:B$230,"&gt;0")/SUMIFS($B$1:$B$230,$A$1:$A$230,"="&amp;A7&amp;"?",B$1:B$230,"&gt;0"))</f>
        <v>0</v>
      </c>
      <c r="F8" s="87"/>
      <c r="G8" s="175"/>
      <c r="H8" s="176"/>
      <c r="I8" s="87"/>
      <c r="J8" s="176"/>
      <c r="K8" s="232"/>
      <c r="L8" s="128"/>
    </row>
    <row r="9" spans="1:12" ht="14.5" x14ac:dyDescent="0.35">
      <c r="A9" s="118" t="s">
        <v>976</v>
      </c>
      <c r="B9" s="7" t="str">
        <f>IF(  AND(ISNUMBER(C9),OR(ISNUMBER(D9),D9="PG")),IF(IF(Capa!$B$6="B",0,Capa!$B$6)&gt;=C9,1,0),"")</f>
        <v/>
      </c>
      <c r="C9" s="11" t="str">
        <f t="shared" si="0"/>
        <v/>
      </c>
      <c r="D9" s="15"/>
      <c r="E9" s="182" t="s">
        <v>684</v>
      </c>
      <c r="F9" s="46"/>
      <c r="G9" s="132"/>
      <c r="H9" s="132"/>
      <c r="I9" s="46"/>
      <c r="J9" s="132"/>
      <c r="K9" s="183"/>
      <c r="L9" s="270">
        <f>IF(COUNTIFS($A$1:$A$230,"="&amp;$A9,$B$1:$B$230,"&gt;0",$D$1:$D$230,"&gt;0")&gt;0,
        (COUNTIFS($A$1:$A$230,"="&amp;$A9,$B$1:$B$230,"&gt;0",$D$1:$D$230,"&gt;0",F$1:F$230,"=S",I$1:I$230,"") +
         (COUNTIFS($A$1:$A$230,"="&amp;$A9,$B$1:$B$230,"&gt;0",$D$1:$D$230,"&gt;0",$F$1:$F$230,"=P",I$1:I$230,"")/2) +
         COUNTIFS($A$1:$A$230,"="&amp;$A9,$B$1:$B$230,"&gt;0",$D$1:$D$230,"&gt;0",I$1:I$230,"=S") +
         (COUNTIFS($A$1:$A$230,"="&amp;$A9,$B$1:$B$230,"&gt;0",$D$1:$D$230,"&gt;0",I$1:I$230,"=P")/2)
         )/COUNTIFS($A$1:$A$230,"="&amp;$A9,$B$1:$B$230,"&gt;0",$D$1:$D$230,"&gt;0"),"")</f>
        <v>0</v>
      </c>
    </row>
    <row r="10" spans="1:12" ht="5.4" customHeight="1" x14ac:dyDescent="0.35">
      <c r="A10" s="118" t="s">
        <v>976</v>
      </c>
      <c r="B10" s="7" t="str">
        <f>IF(  AND(ISNUMBER(C10),OR(ISNUMBER(D10),D10="PG")),IF(IF(Capa!$B$6="B",0,Capa!$B$6)&gt;=C10,1,0),"")</f>
        <v/>
      </c>
      <c r="C10" s="6">
        <f t="shared" si="0"/>
        <v>0</v>
      </c>
      <c r="D10" s="5" t="s">
        <v>4</v>
      </c>
      <c r="E10" s="171"/>
      <c r="F10" s="27"/>
      <c r="G10" s="187"/>
      <c r="H10" s="157"/>
      <c r="I10" s="27"/>
      <c r="J10" s="157"/>
      <c r="K10" s="233"/>
      <c r="L10" s="234"/>
    </row>
    <row r="11" spans="1:12" ht="65" x14ac:dyDescent="0.35">
      <c r="A11" s="118" t="s">
        <v>976</v>
      </c>
      <c r="B11" s="7">
        <f>IF(  AND(ISNUMBER(C11),OR(ISNUMBER(D11),D11="PG")),IF(IF(Capa!$B$6="B",0,Capa!$B$6)&gt;=C11,1,0),"")</f>
        <v>1</v>
      </c>
      <c r="C11" s="6">
        <f t="shared" si="0"/>
        <v>0</v>
      </c>
      <c r="D11" s="5" t="s">
        <v>295</v>
      </c>
      <c r="E11" s="159" t="s">
        <v>990</v>
      </c>
      <c r="F11" s="26"/>
      <c r="G11" s="160"/>
      <c r="H11" s="161"/>
      <c r="I11" s="32"/>
      <c r="J11" s="157"/>
      <c r="K11" s="235"/>
      <c r="L11" s="123"/>
    </row>
    <row r="12" spans="1:12" ht="43.5" x14ac:dyDescent="0.35">
      <c r="A12" s="118" t="s">
        <v>976</v>
      </c>
      <c r="B12" s="7">
        <f>IF(  AND(ISNUMBER(C12),OR(ISNUMBER(D12),D12="PG")),IF(IF(Capa!$B$6="B",0,Capa!$B$6)&gt;=C12,1,0),"")</f>
        <v>1</v>
      </c>
      <c r="C12" s="6">
        <f>IF(ISBLANK(D12),"",IF(ISERR(SEARCH(D12&amp;"\","&lt;B&gt;\&lt;1&gt;\&lt;2&gt;\&lt;3&gt;\")),IF(AND(NOT(ISBLANK(C11)),C11&lt;=3),C11,""),
IF(SEARCH(D12&amp;"\","&lt;B&gt;\&lt;1&gt;\&lt;2&gt;\&lt;3&gt;\")=1,0,IF(SEARCH(D12&amp;"\","&lt;B&gt;\&lt;1&gt;\&lt;2&gt;\&lt;3&gt;\")=5,1,IF(SEARCH(D12&amp;"\","&lt;B&gt;\&lt;1&gt;\&lt;2&gt;\&lt;3&gt;\")=9,2,IF(SEARCH(D12&amp;"\","&lt;B&gt;\&lt;1&gt;\&lt;2&gt;\&lt;3&gt;\")=13,3,""))))))</f>
        <v>0</v>
      </c>
      <c r="D12" s="5">
        <v>390</v>
      </c>
      <c r="E12" s="239" t="s">
        <v>501</v>
      </c>
      <c r="F12" s="26"/>
      <c r="G12" s="160"/>
      <c r="H12" s="161"/>
      <c r="I12" s="32"/>
      <c r="J12" s="157"/>
      <c r="K12" s="236"/>
      <c r="L12" s="123"/>
    </row>
    <row r="13" spans="1:12" ht="29" x14ac:dyDescent="0.35">
      <c r="A13" s="118" t="s">
        <v>976</v>
      </c>
      <c r="B13" s="7">
        <f>IF(  AND(ISNUMBER(C13),OR(ISNUMBER(D13),D13="PG")),IF(IF(Capa!$B$6="B",0,Capa!$B$6)&gt;=C13,1,0),"")</f>
        <v>1</v>
      </c>
      <c r="C13" s="6">
        <f t="shared" si="0"/>
        <v>0</v>
      </c>
      <c r="D13" s="5">
        <v>391</v>
      </c>
      <c r="E13" s="164" t="s">
        <v>502</v>
      </c>
      <c r="F13" s="26"/>
      <c r="G13" s="160"/>
      <c r="H13" s="161"/>
      <c r="I13" s="32"/>
      <c r="J13" s="157"/>
      <c r="K13" s="236"/>
      <c r="L13" s="123"/>
    </row>
    <row r="14" spans="1:12" ht="6" customHeight="1" x14ac:dyDescent="0.35">
      <c r="A14" s="118" t="s">
        <v>976</v>
      </c>
      <c r="B14" s="7" t="str">
        <f>IF(  AND(ISNUMBER(C14),OR(ISNUMBER(D14),D14="PG")),IF(IF(Capa!$B$6="B",0,Capa!$B$6)&gt;=C14,1,0),"")</f>
        <v/>
      </c>
      <c r="C14" s="6">
        <f t="shared" si="0"/>
        <v>2</v>
      </c>
      <c r="D14" s="5" t="s">
        <v>9</v>
      </c>
      <c r="E14" s="164"/>
      <c r="F14" s="26"/>
      <c r="G14" s="160"/>
      <c r="H14" s="161"/>
      <c r="I14" s="32"/>
      <c r="J14" s="157"/>
      <c r="K14" s="236"/>
      <c r="L14" s="123"/>
    </row>
    <row r="15" spans="1:12" ht="58" x14ac:dyDescent="0.35">
      <c r="A15" s="118" t="s">
        <v>976</v>
      </c>
      <c r="B15" s="7">
        <f>IF(  AND(ISNUMBER(C15),OR(ISNUMBER(D15),D15="PG")),IF(IF(Capa!$B$6="B",0,Capa!$B$6)&gt;=C15,1,0),"")</f>
        <v>0</v>
      </c>
      <c r="C15" s="6">
        <f t="shared" si="0"/>
        <v>2</v>
      </c>
      <c r="D15" s="5">
        <v>392</v>
      </c>
      <c r="E15" s="164" t="s">
        <v>231</v>
      </c>
      <c r="F15" s="26"/>
      <c r="G15" s="160"/>
      <c r="H15" s="161"/>
      <c r="I15" s="32"/>
      <c r="J15" s="157"/>
      <c r="K15" s="236"/>
      <c r="L15" s="123"/>
    </row>
    <row r="16" spans="1:12" ht="20.399999999999999" customHeight="1" x14ac:dyDescent="0.35">
      <c r="B16" s="7" t="str">
        <f>IF(  AND(ISNUMBER(C16),OR(ISNUMBER(D16),D16="PG")),IF(IF(Capa!$B$6="B",0,Capa!$B$6)&gt;=C16,1,0),"")</f>
        <v/>
      </c>
      <c r="C16" s="10" t="str">
        <f t="shared" si="0"/>
        <v/>
      </c>
      <c r="D16" s="2"/>
      <c r="E16" s="171"/>
      <c r="F16" s="27"/>
      <c r="G16" s="187"/>
      <c r="H16" s="157"/>
      <c r="I16" s="27"/>
      <c r="J16" s="157"/>
      <c r="K16" s="233"/>
      <c r="L16" s="128"/>
    </row>
    <row r="17" spans="1:12" x14ac:dyDescent="0.35">
      <c r="A17" s="118" t="s">
        <v>977</v>
      </c>
      <c r="B17" s="7" t="str">
        <f>IF(  AND(ISNUMBER(C17),OR(ISNUMBER(D17),D17="PG")),IF(IF(Capa!$B$6="B",0,Capa!$B$6)&gt;=C17,1,0),"")</f>
        <v/>
      </c>
      <c r="C17" s="11" t="str">
        <f t="shared" si="0"/>
        <v/>
      </c>
      <c r="D17" s="15"/>
      <c r="E17" s="182" t="s">
        <v>685</v>
      </c>
      <c r="F17" s="24"/>
      <c r="G17" s="132"/>
      <c r="H17" s="132"/>
      <c r="I17" s="24"/>
      <c r="J17" s="132"/>
      <c r="K17" s="183"/>
      <c r="L17" s="270">
        <f>IF(COUNTIFS($A$1:$A$230,"="&amp;$A17,$B$1:$B$230,"&gt;0",$D$1:$D$230,"&gt;0")&gt;0,
        (COUNTIFS($A$1:$A$230,"="&amp;$A17,$B$1:$B$230,"&gt;0",$D$1:$D$230,"&gt;0",F$1:F$230,"=S",I$1:I$230,"") +
         (COUNTIFS($A$1:$A$230,"="&amp;$A17,$B$1:$B$230,"&gt;0",$D$1:$D$230,"&gt;0",$F$1:$F$230,"=P",I$1:I$230,"")/2) +
         COUNTIFS($A$1:$A$230,"="&amp;$A17,$B$1:$B$230,"&gt;0",$D$1:$D$230,"&gt;0",I$1:I$230,"=S") +
         (COUNTIFS($A$1:$A$230,"="&amp;$A17,$B$1:$B$230,"&gt;0",$D$1:$D$230,"&gt;0",I$1:I$230,"=P")/2)
         )/COUNTIFS($A$1:$A$230,"="&amp;$A17,$B$1:$B$230,"&gt;0",$D$1:$D$230,"&gt;0"),"")</f>
        <v>0</v>
      </c>
    </row>
    <row r="18" spans="1:12" ht="6.65" customHeight="1" x14ac:dyDescent="0.35">
      <c r="A18" s="118" t="s">
        <v>977</v>
      </c>
      <c r="B18" s="7" t="str">
        <f>IF(  AND(ISNUMBER(C18),OR(ISNUMBER(D18),D18="PG")),IF(IF(Capa!$B$6="B",0,Capa!$B$6)&gt;=C18,1,0),"")</f>
        <v/>
      </c>
      <c r="C18" s="6">
        <f t="shared" si="0"/>
        <v>0</v>
      </c>
      <c r="D18" s="5" t="s">
        <v>4</v>
      </c>
      <c r="E18" s="171"/>
      <c r="F18" s="27"/>
      <c r="G18" s="187"/>
      <c r="H18" s="157"/>
      <c r="I18" s="27"/>
      <c r="J18" s="157"/>
      <c r="K18" s="233"/>
      <c r="L18" s="172"/>
    </row>
    <row r="19" spans="1:12" ht="52" x14ac:dyDescent="0.35">
      <c r="A19" s="118" t="s">
        <v>977</v>
      </c>
      <c r="B19" s="7">
        <f>IF(  AND(ISNUMBER(C19),OR(ISNUMBER(D19),D19="PG")),IF(IF(Capa!$B$6="B",0,Capa!$B$6)&gt;=C19,1,0),"")</f>
        <v>1</v>
      </c>
      <c r="C19" s="6">
        <f t="shared" si="0"/>
        <v>0</v>
      </c>
      <c r="D19" s="5" t="s">
        <v>295</v>
      </c>
      <c r="E19" s="159" t="s">
        <v>686</v>
      </c>
      <c r="F19" s="26"/>
      <c r="G19" s="160"/>
      <c r="H19" s="161"/>
      <c r="I19" s="32"/>
      <c r="J19" s="157"/>
      <c r="K19" s="236"/>
      <c r="L19" s="123"/>
    </row>
    <row r="20" spans="1:12" ht="43.5" x14ac:dyDescent="0.35">
      <c r="A20" s="118" t="s">
        <v>977</v>
      </c>
      <c r="B20" s="7">
        <f>IF(  AND(ISNUMBER(C20),OR(ISNUMBER(D20),D20="PG")),IF(IF(Capa!$B$6="B",0,Capa!$B$6)&gt;=C20,1,0),"")</f>
        <v>1</v>
      </c>
      <c r="C20" s="6">
        <f t="shared" si="0"/>
        <v>0</v>
      </c>
      <c r="D20" s="5">
        <v>393</v>
      </c>
      <c r="E20" s="164" t="s">
        <v>503</v>
      </c>
      <c r="F20" s="26"/>
      <c r="G20" s="160"/>
      <c r="H20" s="161"/>
      <c r="I20" s="32"/>
      <c r="J20" s="157"/>
      <c r="K20" s="236"/>
      <c r="L20" s="123"/>
    </row>
    <row r="21" spans="1:12" ht="66" customHeight="1" x14ac:dyDescent="0.35">
      <c r="A21" s="118" t="s">
        <v>977</v>
      </c>
      <c r="B21" s="7">
        <f>IF(  AND(ISNUMBER(C21),OR(ISNUMBER(D21),D21="PG")),IF(IF(Capa!$B$6="B",0,Capa!$B$6)&gt;=C21,1,0),"")</f>
        <v>1</v>
      </c>
      <c r="C21" s="6">
        <f>IF(ISBLANK(D21),"",IF(ISERR(SEARCH(D21&amp;"\","&lt;B&gt;\&lt;1&gt;\&lt;2&gt;\&lt;3&gt;\")),IF(AND(NOT(ISBLANK(C20)),C20&lt;=3),C20,""),
IF(SEARCH(D21&amp;"\","&lt;B&gt;\&lt;1&gt;\&lt;2&gt;\&lt;3&gt;\")=1,0,IF(SEARCH(D21&amp;"\","&lt;B&gt;\&lt;1&gt;\&lt;2&gt;\&lt;3&gt;\")=5,1,IF(SEARCH(D21&amp;"\","&lt;B&gt;\&lt;1&gt;\&lt;2&gt;\&lt;3&gt;\")=9,2,IF(SEARCH(D21&amp;"\","&lt;B&gt;\&lt;1&gt;\&lt;2&gt;\&lt;3&gt;\")=13,3,""))))))</f>
        <v>0</v>
      </c>
      <c r="D21" s="5">
        <v>394</v>
      </c>
      <c r="E21" s="216" t="s">
        <v>687</v>
      </c>
      <c r="F21" s="26"/>
      <c r="G21" s="160"/>
      <c r="H21" s="161"/>
      <c r="I21" s="32"/>
      <c r="J21" s="157"/>
      <c r="K21" s="236"/>
      <c r="L21" s="123"/>
    </row>
    <row r="22" spans="1:12" ht="6.65" customHeight="1" x14ac:dyDescent="0.35">
      <c r="A22" s="118" t="s">
        <v>977</v>
      </c>
      <c r="B22" s="7" t="str">
        <f>IF(  AND(ISNUMBER(C22),OR(ISNUMBER(D22),D22="PG")),IF(IF(Capa!$B$6="B",0,Capa!$B$6)&gt;=C22,1,0),"")</f>
        <v/>
      </c>
      <c r="C22" s="6">
        <f>IF(ISBLANK(D22),"",IF(ISERR(SEARCH(D22&amp;"\","&lt;B&gt;\&lt;1&gt;\&lt;2&gt;\&lt;3&gt;\")),IF(AND(NOT(ISBLANK(C21)),C21&lt;=3),C21,""),
IF(SEARCH(D22&amp;"\","&lt;B&gt;\&lt;1&gt;\&lt;2&gt;\&lt;3&gt;\")=1,0,IF(SEARCH(D22&amp;"\","&lt;B&gt;\&lt;1&gt;\&lt;2&gt;\&lt;3&gt;\")=5,1,IF(SEARCH(D22&amp;"\","&lt;B&gt;\&lt;1&gt;\&lt;2&gt;\&lt;3&gt;\")=9,2,IF(SEARCH(D22&amp;"\","&lt;B&gt;\&lt;1&gt;\&lt;2&gt;\&lt;3&gt;\")=13,3,""))))))</f>
        <v>1</v>
      </c>
      <c r="D22" s="5" t="s">
        <v>6</v>
      </c>
      <c r="E22" s="164"/>
      <c r="F22" s="26"/>
      <c r="G22" s="160"/>
      <c r="H22" s="161"/>
      <c r="I22" s="32"/>
      <c r="J22" s="157"/>
      <c r="K22" s="236"/>
      <c r="L22" s="123"/>
    </row>
    <row r="23" spans="1:12" ht="64.75" customHeight="1" x14ac:dyDescent="0.35">
      <c r="A23" s="118" t="s">
        <v>977</v>
      </c>
      <c r="B23" s="7">
        <f>IF(  AND(ISNUMBER(C23),OR(ISNUMBER(D23),D23="PG")),IF(IF(Capa!$B$6="B",0,Capa!$B$6)&gt;=C23,1,0),"")</f>
        <v>0</v>
      </c>
      <c r="C23" s="6">
        <f>IF(ISBLANK(D23),"",IF(ISERR(SEARCH(D23&amp;"\","&lt;B&gt;\&lt;1&gt;\&lt;2&gt;\&lt;3&gt;\")),IF(AND(NOT(ISBLANK(C22)),C22&lt;=3),C22,""),
IF(SEARCH(D23&amp;"\","&lt;B&gt;\&lt;1&gt;\&lt;2&gt;\&lt;3&gt;\")=1,0,IF(SEARCH(D23&amp;"\","&lt;B&gt;\&lt;1&gt;\&lt;2&gt;\&lt;3&gt;\")=5,1,IF(SEARCH(D23&amp;"\","&lt;B&gt;\&lt;1&gt;\&lt;2&gt;\&lt;3&gt;\")=9,2,IF(SEARCH(D23&amp;"\","&lt;B&gt;\&lt;1&gt;\&lt;2&gt;\&lt;3&gt;\")=13,3,""))))))</f>
        <v>1</v>
      </c>
      <c r="D23" s="5">
        <v>395</v>
      </c>
      <c r="E23" s="164" t="s">
        <v>688</v>
      </c>
      <c r="F23" s="26"/>
      <c r="G23" s="160"/>
      <c r="H23" s="161"/>
      <c r="I23" s="32"/>
      <c r="J23" s="157"/>
      <c r="K23" s="236"/>
      <c r="L23" s="123"/>
    </row>
    <row r="24" spans="1:12" ht="49.75" customHeight="1" x14ac:dyDescent="0.35">
      <c r="A24" s="118" t="s">
        <v>977</v>
      </c>
      <c r="B24" s="7">
        <f>IF(  AND(ISNUMBER(C24),OR(ISNUMBER(D24),D24="PG")),IF(IF(Capa!$B$6="B",0,Capa!$B$6)&gt;=C24,1,0),"")</f>
        <v>0</v>
      </c>
      <c r="C24" s="6">
        <f>IF(ISBLANK(D24),"",IF(ISERR(SEARCH(D24&amp;"\","&lt;B&gt;\&lt;1&gt;\&lt;2&gt;\&lt;3&gt;\")),IF(AND(NOT(ISBLANK(C23)),C23&lt;=3),C23,""),
IF(SEARCH(D24&amp;"\","&lt;B&gt;\&lt;1&gt;\&lt;2&gt;\&lt;3&gt;\")=1,0,IF(SEARCH(D24&amp;"\","&lt;B&gt;\&lt;1&gt;\&lt;2&gt;\&lt;3&gt;\")=5,1,IF(SEARCH(D24&amp;"\","&lt;B&gt;\&lt;1&gt;\&lt;2&gt;\&lt;3&gt;\")=9,2,IF(SEARCH(D24&amp;"\","&lt;B&gt;\&lt;1&gt;\&lt;2&gt;\&lt;3&gt;\")=13,3,""))))))</f>
        <v>1</v>
      </c>
      <c r="D24" s="5">
        <v>396</v>
      </c>
      <c r="E24" s="164" t="s">
        <v>504</v>
      </c>
      <c r="F24" s="26"/>
      <c r="G24" s="160"/>
      <c r="H24" s="161"/>
      <c r="I24" s="32"/>
      <c r="J24" s="157"/>
      <c r="K24" s="236"/>
      <c r="L24" s="123"/>
    </row>
    <row r="25" spans="1:12" ht="72.5" x14ac:dyDescent="0.35">
      <c r="A25" s="118" t="s">
        <v>977</v>
      </c>
      <c r="B25" s="7">
        <f>IF(  AND(ISNUMBER(C25),OR(ISNUMBER(D25),D25="PG")),IF(IF(Capa!$B$6="B",0,Capa!$B$6)&gt;=C25,1,0),"")</f>
        <v>0</v>
      </c>
      <c r="C25" s="6">
        <f>IF(ISBLANK(D25),"",IF(ISERR(SEARCH(D25&amp;"\","&lt;B&gt;\&lt;1&gt;\&lt;2&gt;\&lt;3&gt;\")),IF(AND(NOT(ISBLANK(C24)),C24&lt;=3),C24,""),
IF(SEARCH(D25&amp;"\","&lt;B&gt;\&lt;1&gt;\&lt;2&gt;\&lt;3&gt;\")=1,0,IF(SEARCH(D25&amp;"\","&lt;B&gt;\&lt;1&gt;\&lt;2&gt;\&lt;3&gt;\")=5,1,IF(SEARCH(D25&amp;"\","&lt;B&gt;\&lt;1&gt;\&lt;2&gt;\&lt;3&gt;\")=9,2,IF(SEARCH(D25&amp;"\","&lt;B&gt;\&lt;1&gt;\&lt;2&gt;\&lt;3&gt;\")=13,3,""))))))</f>
        <v>1</v>
      </c>
      <c r="D25" s="5">
        <v>397</v>
      </c>
      <c r="E25" s="164" t="s">
        <v>505</v>
      </c>
      <c r="F25" s="26"/>
      <c r="G25" s="160"/>
      <c r="H25" s="161"/>
      <c r="I25" s="32"/>
      <c r="J25" s="157"/>
      <c r="K25" s="236"/>
      <c r="L25" s="123"/>
    </row>
    <row r="26" spans="1:12" ht="72.5" x14ac:dyDescent="0.35">
      <c r="A26" s="118" t="s">
        <v>977</v>
      </c>
      <c r="B26" s="7">
        <f>IF(  AND(ISNUMBER(C26),OR(ISNUMBER(D26),D26="PG")),IF(IF(Capa!$B$6="B",0,Capa!$B$6)&gt;=C26,1,0),"")</f>
        <v>0</v>
      </c>
      <c r="C26" s="6">
        <f t="shared" si="0"/>
        <v>1</v>
      </c>
      <c r="D26" s="5">
        <v>398</v>
      </c>
      <c r="E26" s="164" t="s">
        <v>506</v>
      </c>
      <c r="F26" s="26"/>
      <c r="G26" s="160"/>
      <c r="H26" s="161"/>
      <c r="I26" s="32"/>
      <c r="J26" s="157"/>
      <c r="K26" s="236"/>
      <c r="L26" s="123"/>
    </row>
    <row r="27" spans="1:12" ht="6.65" customHeight="1" x14ac:dyDescent="0.35">
      <c r="A27" s="118" t="s">
        <v>977</v>
      </c>
      <c r="B27" s="7" t="str">
        <f>IF(  AND(ISNUMBER(C27),OR(ISNUMBER(D27),D27="PG")),IF(IF(Capa!$B$6="B",0,Capa!$B$6)&gt;=C27,1,0),"")</f>
        <v/>
      </c>
      <c r="C27" s="6">
        <f t="shared" si="0"/>
        <v>2</v>
      </c>
      <c r="D27" s="5" t="s">
        <v>9</v>
      </c>
      <c r="E27" s="164"/>
      <c r="F27" s="26"/>
      <c r="G27" s="160"/>
      <c r="H27" s="161"/>
      <c r="I27" s="32"/>
      <c r="J27" s="157"/>
      <c r="K27" s="236"/>
      <c r="L27" s="123"/>
    </row>
    <row r="28" spans="1:12" ht="43.5" x14ac:dyDescent="0.35">
      <c r="A28" s="118" t="s">
        <v>977</v>
      </c>
      <c r="B28" s="7">
        <f>IF(  AND(ISNUMBER(C28),OR(ISNUMBER(D28),D28="PG")),IF(IF(Capa!$B$6="B",0,Capa!$B$6)&gt;=C28,1,0),"")</f>
        <v>0</v>
      </c>
      <c r="C28" s="6">
        <f t="shared" si="0"/>
        <v>2</v>
      </c>
      <c r="D28" s="5">
        <v>399</v>
      </c>
      <c r="E28" s="164" t="s">
        <v>507</v>
      </c>
      <c r="F28" s="26"/>
      <c r="G28" s="160"/>
      <c r="H28" s="161"/>
      <c r="I28" s="32"/>
      <c r="J28" s="157"/>
      <c r="K28" s="236"/>
      <c r="L28" s="123"/>
    </row>
    <row r="29" spans="1:12" ht="72.5" x14ac:dyDescent="0.35">
      <c r="A29" s="118" t="s">
        <v>977</v>
      </c>
      <c r="B29" s="7">
        <f>IF(  AND(ISNUMBER(C29),OR(ISNUMBER(D29),D29="PG")),IF(IF(Capa!$B$6="B",0,Capa!$B$6)&gt;=C29,1,0),"")</f>
        <v>0</v>
      </c>
      <c r="C29" s="6">
        <f t="shared" si="0"/>
        <v>2</v>
      </c>
      <c r="D29" s="5">
        <v>400</v>
      </c>
      <c r="E29" s="164" t="s">
        <v>232</v>
      </c>
      <c r="F29" s="26"/>
      <c r="G29" s="160"/>
      <c r="H29" s="161"/>
      <c r="I29" s="32"/>
      <c r="J29" s="157"/>
      <c r="K29" s="236"/>
      <c r="L29" s="123"/>
    </row>
    <row r="30" spans="1:12" ht="43.5" x14ac:dyDescent="0.35">
      <c r="A30" s="118" t="s">
        <v>977</v>
      </c>
      <c r="B30" s="7">
        <f>IF(  AND(ISNUMBER(C30),OR(ISNUMBER(D30),D30="PG")),IF(IF(Capa!$B$6="B",0,Capa!$B$6)&gt;=C30,1,0),"")</f>
        <v>0</v>
      </c>
      <c r="C30" s="6">
        <f t="shared" si="0"/>
        <v>2</v>
      </c>
      <c r="D30" s="5">
        <v>401</v>
      </c>
      <c r="E30" s="164" t="s">
        <v>689</v>
      </c>
      <c r="F30" s="26"/>
      <c r="G30" s="160"/>
      <c r="H30" s="161"/>
      <c r="I30" s="32"/>
      <c r="J30" s="157"/>
      <c r="K30" s="236"/>
      <c r="L30" s="123"/>
    </row>
    <row r="31" spans="1:12" x14ac:dyDescent="0.35">
      <c r="A31" s="118" t="s">
        <v>977</v>
      </c>
      <c r="B31" s="7" t="str">
        <f>IF(  AND(ISNUMBER(C31),OR(ISNUMBER(D31),D31="PG")),IF(IF(Capa!$B$6="B",0,Capa!$B$6)&gt;=C31,1,0),"")</f>
        <v/>
      </c>
      <c r="C31" s="6">
        <f t="shared" si="0"/>
        <v>2</v>
      </c>
      <c r="D31" s="5" t="s">
        <v>328</v>
      </c>
      <c r="E31" s="210" t="s">
        <v>233</v>
      </c>
      <c r="F31" s="96"/>
      <c r="G31" s="271"/>
      <c r="H31" s="272"/>
      <c r="I31" s="96"/>
      <c r="J31" s="176"/>
      <c r="K31" s="275"/>
      <c r="L31" s="123"/>
    </row>
    <row r="32" spans="1:12" x14ac:dyDescent="0.35">
      <c r="A32" s="118" t="s">
        <v>977</v>
      </c>
      <c r="B32" s="7">
        <f>IF(  AND(ISNUMBER(C32),OR(ISNUMBER(D32),D32="PG")),IF(IF(Capa!$B$6="B",0,Capa!$B$6)&gt;=C32,1,0),"")</f>
        <v>0</v>
      </c>
      <c r="C32" s="6">
        <f>IF(ISBLANK(D32),"",IF(ISERR(SEARCH(D32&amp;"\","&lt;B&gt;\&lt;1&gt;\&lt;2&gt;\&lt;3&gt;\")),IF(AND(NOT(ISBLANK(C30)),C30&lt;=3),C30,""),
IF(SEARCH(D32&amp;"\","&lt;B&gt;\&lt;1&gt;\&lt;2&gt;\&lt;3&gt;\")=1,0,IF(SEARCH(D32&amp;"\","&lt;B&gt;\&lt;1&gt;\&lt;2&gt;\&lt;3&gt;\")=5,1,IF(SEARCH(D32&amp;"\","&lt;B&gt;\&lt;1&gt;\&lt;2&gt;\&lt;3&gt;\")=9,2,IF(SEARCH(D32&amp;"\","&lt;B&gt;\&lt;1&gt;\&lt;2&gt;\&lt;3&gt;\")=13,3,""))))))</f>
        <v>2</v>
      </c>
      <c r="D32" s="5">
        <v>402</v>
      </c>
      <c r="E32" s="164" t="s">
        <v>317</v>
      </c>
      <c r="F32" s="26"/>
      <c r="G32" s="160"/>
      <c r="H32" s="161"/>
      <c r="I32" s="32"/>
      <c r="J32" s="157"/>
      <c r="K32" s="236"/>
      <c r="L32" s="123"/>
    </row>
    <row r="33" spans="1:12" ht="31.25" customHeight="1" x14ac:dyDescent="0.35">
      <c r="A33" s="118" t="s">
        <v>977</v>
      </c>
      <c r="B33" s="7">
        <f>IF(  AND(ISNUMBER(C33),OR(ISNUMBER(D33),D33="PG")),IF(IF(Capa!$B$6="B",0,Capa!$B$6)&gt;=C33,1,0),"")</f>
        <v>0</v>
      </c>
      <c r="C33" s="6">
        <f>IF(ISBLANK(D33),"",IF(ISERR(SEARCH(D33&amp;"\","&lt;B&gt;\&lt;1&gt;\&lt;2&gt;\&lt;3&gt;\")),IF(AND(NOT(ISBLANK(C31)),C31&lt;=3),C31,""),
IF(SEARCH(D33&amp;"\","&lt;B&gt;\&lt;1&gt;\&lt;2&gt;\&lt;3&gt;\")=1,0,IF(SEARCH(D33&amp;"\","&lt;B&gt;\&lt;1&gt;\&lt;2&gt;\&lt;3&gt;\")=5,1,IF(SEARCH(D33&amp;"\","&lt;B&gt;\&lt;1&gt;\&lt;2&gt;\&lt;3&gt;\")=9,2,IF(SEARCH(D33&amp;"\","&lt;B&gt;\&lt;1&gt;\&lt;2&gt;\&lt;3&gt;\")=13,3,""))))))</f>
        <v>2</v>
      </c>
      <c r="D33" s="5">
        <v>403</v>
      </c>
      <c r="E33" s="164" t="s">
        <v>690</v>
      </c>
      <c r="F33" s="26"/>
      <c r="G33" s="160"/>
      <c r="H33" s="161"/>
      <c r="I33" s="32"/>
      <c r="J33" s="157"/>
      <c r="K33" s="236"/>
      <c r="L33" s="123"/>
    </row>
    <row r="34" spans="1:12" ht="29" x14ac:dyDescent="0.35">
      <c r="A34" s="118" t="s">
        <v>977</v>
      </c>
      <c r="B34" s="7">
        <f>IF(  AND(ISNUMBER(C34),OR(ISNUMBER(D34),D34="PG")),IF(IF(Capa!$B$6="B",0,Capa!$B$6)&gt;=C34,1,0),"")</f>
        <v>0</v>
      </c>
      <c r="C34" s="6">
        <f>IF(ISBLANK(D34),"",IF(ISERR(SEARCH(D34&amp;"\","&lt;B&gt;\&lt;1&gt;\&lt;2&gt;\&lt;3&gt;\")),IF(AND(NOT(ISBLANK(C33)),C33&lt;=3),C33,""),
IF(SEARCH(D34&amp;"\","&lt;B&gt;\&lt;1&gt;\&lt;2&gt;\&lt;3&gt;\")=1,0,IF(SEARCH(D34&amp;"\","&lt;B&gt;\&lt;1&gt;\&lt;2&gt;\&lt;3&gt;\")=5,1,IF(SEARCH(D34&amp;"\","&lt;B&gt;\&lt;1&gt;\&lt;2&gt;\&lt;3&gt;\")=9,2,IF(SEARCH(D34&amp;"\","&lt;B&gt;\&lt;1&gt;\&lt;2&gt;\&lt;3&gt;\")=13,3,""))))))</f>
        <v>2</v>
      </c>
      <c r="D34" s="5">
        <v>404</v>
      </c>
      <c r="E34" s="164" t="s">
        <v>319</v>
      </c>
      <c r="F34" s="26"/>
      <c r="G34" s="160"/>
      <c r="H34" s="161"/>
      <c r="I34" s="32"/>
      <c r="J34" s="157"/>
      <c r="K34" s="236"/>
      <c r="L34" s="123"/>
    </row>
    <row r="35" spans="1:12" x14ac:dyDescent="0.35">
      <c r="A35" s="118" t="s">
        <v>977</v>
      </c>
      <c r="B35" s="7">
        <f>IF(  AND(ISNUMBER(C35),OR(ISNUMBER(D35),D35="PG")),IF(IF(Capa!$B$6="B",0,Capa!$B$6)&gt;=C35,1,0),"")</f>
        <v>0</v>
      </c>
      <c r="C35" s="6">
        <f t="shared" si="0"/>
        <v>2</v>
      </c>
      <c r="D35" s="5">
        <v>405</v>
      </c>
      <c r="E35" s="164" t="s">
        <v>320</v>
      </c>
      <c r="F35" s="26"/>
      <c r="G35" s="160"/>
      <c r="H35" s="161"/>
      <c r="I35" s="32"/>
      <c r="J35" s="157"/>
      <c r="K35" s="236"/>
      <c r="L35" s="123"/>
    </row>
    <row r="36" spans="1:12" ht="29.4" customHeight="1" x14ac:dyDescent="0.35">
      <c r="A36" s="118" t="s">
        <v>977</v>
      </c>
      <c r="B36" s="7">
        <f>IF(  AND(ISNUMBER(C36),OR(ISNUMBER(D36),D36="PG")),IF(IF(Capa!$B$6="B",0,Capa!$B$6)&gt;=C36,1,0),"")</f>
        <v>0</v>
      </c>
      <c r="C36" s="6">
        <f t="shared" si="0"/>
        <v>2</v>
      </c>
      <c r="D36" s="5">
        <v>406</v>
      </c>
      <c r="E36" s="164" t="s">
        <v>321</v>
      </c>
      <c r="F36" s="26"/>
      <c r="G36" s="160"/>
      <c r="H36" s="161"/>
      <c r="I36" s="32"/>
      <c r="J36" s="157"/>
      <c r="K36" s="236"/>
      <c r="L36" s="123"/>
    </row>
    <row r="37" spans="1:12" x14ac:dyDescent="0.35">
      <c r="A37" s="118" t="s">
        <v>977</v>
      </c>
      <c r="B37" s="7">
        <f>IF(  AND(ISNUMBER(C37),OR(ISNUMBER(D37),D37="PG")),IF(IF(Capa!$B$6="B",0,Capa!$B$6)&gt;=C37,1,0),"")</f>
        <v>0</v>
      </c>
      <c r="C37" s="6">
        <f t="shared" si="0"/>
        <v>2</v>
      </c>
      <c r="D37" s="5">
        <v>407</v>
      </c>
      <c r="E37" s="164" t="s">
        <v>691</v>
      </c>
      <c r="F37" s="26"/>
      <c r="G37" s="160"/>
      <c r="H37" s="161"/>
      <c r="I37" s="32"/>
      <c r="J37" s="157"/>
      <c r="K37" s="236"/>
      <c r="L37" s="123"/>
    </row>
    <row r="38" spans="1:12" x14ac:dyDescent="0.35">
      <c r="A38" s="118" t="s">
        <v>977</v>
      </c>
      <c r="B38" s="7">
        <f>IF(  AND(ISNUMBER(C38),OR(ISNUMBER(D38),D38="PG")),IF(IF(Capa!$B$6="B",0,Capa!$B$6)&gt;=C38,1,0),"")</f>
        <v>0</v>
      </c>
      <c r="C38" s="6">
        <f t="shared" si="0"/>
        <v>2</v>
      </c>
      <c r="D38" s="5">
        <v>408</v>
      </c>
      <c r="E38" s="164" t="s">
        <v>508</v>
      </c>
      <c r="F38" s="26"/>
      <c r="G38" s="160"/>
      <c r="H38" s="161"/>
      <c r="I38" s="32"/>
      <c r="J38" s="157"/>
      <c r="K38" s="236"/>
      <c r="L38" s="123"/>
    </row>
    <row r="39" spans="1:12" ht="58" x14ac:dyDescent="0.35">
      <c r="A39" s="118" t="s">
        <v>977</v>
      </c>
      <c r="B39" s="7">
        <f>IF(  AND(ISNUMBER(C39),OR(ISNUMBER(D39),D39="PG")),IF(IF(Capa!$B$6="B",0,Capa!$B$6)&gt;=C39,1,0),"")</f>
        <v>0</v>
      </c>
      <c r="C39" s="6">
        <f t="shared" si="0"/>
        <v>2</v>
      </c>
      <c r="D39" s="5">
        <v>409</v>
      </c>
      <c r="E39" s="164" t="s">
        <v>234</v>
      </c>
      <c r="F39" s="26"/>
      <c r="G39" s="160"/>
      <c r="H39" s="161"/>
      <c r="I39" s="32"/>
      <c r="J39" s="157"/>
      <c r="K39" s="236"/>
      <c r="L39" s="123"/>
    </row>
    <row r="40" spans="1:12" ht="72.5" x14ac:dyDescent="0.35">
      <c r="A40" s="118" t="s">
        <v>977</v>
      </c>
      <c r="B40" s="7">
        <f>IF(  AND(ISNUMBER(C40),OR(ISNUMBER(D40),D40="PG")),IF(IF(Capa!$B$6="B",0,Capa!$B$6)&gt;=C40,1,0),"")</f>
        <v>0</v>
      </c>
      <c r="C40" s="6">
        <f t="shared" si="0"/>
        <v>2</v>
      </c>
      <c r="D40" s="5">
        <v>410</v>
      </c>
      <c r="E40" s="164" t="s">
        <v>692</v>
      </c>
      <c r="F40" s="26"/>
      <c r="G40" s="160"/>
      <c r="H40" s="161"/>
      <c r="I40" s="32"/>
      <c r="J40" s="157"/>
      <c r="K40" s="236"/>
      <c r="L40" s="123"/>
    </row>
    <row r="41" spans="1:12" ht="6" customHeight="1" x14ac:dyDescent="0.35">
      <c r="A41" s="118" t="s">
        <v>977</v>
      </c>
      <c r="B41" s="7" t="str">
        <f>IF(  AND(ISNUMBER(C41),OR(ISNUMBER(D41),D41="PG")),IF(IF(Capa!$B$6="B",0,Capa!$B$6)&gt;=C41,1,0),"")</f>
        <v/>
      </c>
      <c r="C41" s="6">
        <f t="shared" si="0"/>
        <v>3</v>
      </c>
      <c r="D41" s="5" t="s">
        <v>11</v>
      </c>
      <c r="E41" s="164"/>
      <c r="F41" s="26"/>
      <c r="G41" s="160"/>
      <c r="H41" s="161"/>
      <c r="I41" s="32"/>
      <c r="J41" s="157"/>
      <c r="K41" s="236"/>
      <c r="L41" s="123"/>
    </row>
    <row r="42" spans="1:12" x14ac:dyDescent="0.35">
      <c r="A42" s="118" t="s">
        <v>977</v>
      </c>
      <c r="B42" s="7" t="str">
        <f>IF(  AND(ISNUMBER(C42),OR(ISNUMBER(D42),D42="PG")),IF(IF(Capa!$B$6="B",0,Capa!$B$6)&gt;=C42,1,0),"")</f>
        <v/>
      </c>
      <c r="C42" s="6">
        <f t="shared" si="0"/>
        <v>3</v>
      </c>
      <c r="D42" s="5" t="s">
        <v>328</v>
      </c>
      <c r="E42" s="210" t="s">
        <v>233</v>
      </c>
      <c r="F42" s="96"/>
      <c r="G42" s="271"/>
      <c r="H42" s="272"/>
      <c r="I42" s="96"/>
      <c r="J42" s="176"/>
      <c r="K42" s="275"/>
      <c r="L42" s="123"/>
    </row>
    <row r="43" spans="1:12" x14ac:dyDescent="0.35">
      <c r="A43" s="118" t="s">
        <v>977</v>
      </c>
      <c r="B43" s="7">
        <f>IF(  AND(ISNUMBER(C43),OR(ISNUMBER(D43),D43="PG")),IF(IF(Capa!$B$6="B",0,Capa!$B$6)&gt;=C43,1,0),"")</f>
        <v>0</v>
      </c>
      <c r="C43" s="6">
        <f t="shared" si="0"/>
        <v>3</v>
      </c>
      <c r="D43" s="5">
        <v>411</v>
      </c>
      <c r="E43" s="164" t="s">
        <v>693</v>
      </c>
      <c r="F43" s="26"/>
      <c r="G43" s="160"/>
      <c r="H43" s="161"/>
      <c r="I43" s="32"/>
      <c r="J43" s="157"/>
      <c r="K43" s="236"/>
      <c r="L43" s="123"/>
    </row>
    <row r="44" spans="1:12" ht="58" x14ac:dyDescent="0.35">
      <c r="A44" s="118" t="s">
        <v>977</v>
      </c>
      <c r="B44" s="7">
        <f>IF(  AND(ISNUMBER(C44),OR(ISNUMBER(D44),D44="PG")),IF(IF(Capa!$B$6="B",0,Capa!$B$6)&gt;=C44,1,0),"")</f>
        <v>0</v>
      </c>
      <c r="C44" s="6">
        <f t="shared" si="0"/>
        <v>3</v>
      </c>
      <c r="D44" s="5">
        <v>412</v>
      </c>
      <c r="E44" s="164" t="s">
        <v>694</v>
      </c>
      <c r="F44" s="26"/>
      <c r="G44" s="160"/>
      <c r="H44" s="161"/>
      <c r="I44" s="32"/>
      <c r="J44" s="157"/>
      <c r="K44" s="236"/>
      <c r="L44" s="123"/>
    </row>
    <row r="45" spans="1:12" ht="29" x14ac:dyDescent="0.35">
      <c r="A45" s="118" t="s">
        <v>977</v>
      </c>
      <c r="B45" s="7">
        <f>IF(  AND(ISNUMBER(C45),OR(ISNUMBER(D45),D45="PG")),IF(IF(Capa!$B$6="B",0,Capa!$B$6)&gt;=C45,1,0),"")</f>
        <v>0</v>
      </c>
      <c r="C45" s="6">
        <f>IF(ISBLANK(D45),"",IF(ISERR(SEARCH(D45&amp;"\","&lt;B&gt;\&lt;1&gt;\&lt;2&gt;\&lt;3&gt;\")),IF(AND(NOT(ISBLANK(C43)),C43&lt;=3),C43,""),
IF(SEARCH(D45&amp;"\","&lt;B&gt;\&lt;1&gt;\&lt;2&gt;\&lt;3&gt;\")=1,0,IF(SEARCH(D45&amp;"\","&lt;B&gt;\&lt;1&gt;\&lt;2&gt;\&lt;3&gt;\")=5,1,IF(SEARCH(D45&amp;"\","&lt;B&gt;\&lt;1&gt;\&lt;2&gt;\&lt;3&gt;\")=9,2,IF(SEARCH(D45&amp;"\","&lt;B&gt;\&lt;1&gt;\&lt;2&gt;\&lt;3&gt;\")=13,3,""))))))</f>
        <v>3</v>
      </c>
      <c r="D45" s="5">
        <v>413</v>
      </c>
      <c r="E45" s="240" t="s">
        <v>509</v>
      </c>
      <c r="F45" s="26"/>
      <c r="G45" s="160"/>
      <c r="H45" s="161"/>
      <c r="I45" s="32"/>
      <c r="J45" s="157"/>
      <c r="K45" s="236"/>
      <c r="L45" s="123"/>
    </row>
    <row r="46" spans="1:12" x14ac:dyDescent="0.35">
      <c r="A46" s="118" t="s">
        <v>977</v>
      </c>
      <c r="B46" s="7">
        <f>IF(  AND(ISNUMBER(C46),OR(ISNUMBER(D46),D46="PG")),IF(IF(Capa!$B$6="B",0,Capa!$B$6)&gt;=C46,1,0),"")</f>
        <v>0</v>
      </c>
      <c r="C46" s="6">
        <f>IF(ISBLANK(D46),"",IF(ISERR(SEARCH(D46&amp;"\","&lt;B&gt;\&lt;1&gt;\&lt;2&gt;\&lt;3&gt;\")),IF(AND(NOT(ISBLANK(C44)),C44&lt;=3),C44,""),
IF(SEARCH(D46&amp;"\","&lt;B&gt;\&lt;1&gt;\&lt;2&gt;\&lt;3&gt;\")=1,0,IF(SEARCH(D46&amp;"\","&lt;B&gt;\&lt;1&gt;\&lt;2&gt;\&lt;3&gt;\")=5,1,IF(SEARCH(D46&amp;"\","&lt;B&gt;\&lt;1&gt;\&lt;2&gt;\&lt;3&gt;\")=9,2,IF(SEARCH(D46&amp;"\","&lt;B&gt;\&lt;1&gt;\&lt;2&gt;\&lt;3&gt;\")=13,3,""))))))</f>
        <v>3</v>
      </c>
      <c r="D46" s="5">
        <v>414</v>
      </c>
      <c r="E46" s="164" t="s">
        <v>510</v>
      </c>
      <c r="F46" s="26"/>
      <c r="G46" s="160"/>
      <c r="H46" s="161"/>
      <c r="I46" s="32"/>
      <c r="J46" s="157"/>
      <c r="K46" s="236"/>
      <c r="L46" s="123"/>
    </row>
    <row r="47" spans="1:12" ht="58" x14ac:dyDescent="0.35">
      <c r="A47" s="118" t="s">
        <v>977</v>
      </c>
      <c r="B47" s="7">
        <f>IF(  AND(ISNUMBER(C47),OR(ISNUMBER(D47),D47="PG")),IF(IF(Capa!$B$6="B",0,Capa!$B$6)&gt;=C47,1,0),"")</f>
        <v>0</v>
      </c>
      <c r="C47" s="6">
        <f>IF(ISBLANK(D47),"",IF(ISERR(SEARCH(D47&amp;"\","&lt;B&gt;\&lt;1&gt;\&lt;2&gt;\&lt;3&gt;\")),IF(AND(NOT(ISBLANK(C45)),C45&lt;=3),C45,""),
IF(SEARCH(D47&amp;"\","&lt;B&gt;\&lt;1&gt;\&lt;2&gt;\&lt;3&gt;\")=1,0,IF(SEARCH(D47&amp;"\","&lt;B&gt;\&lt;1&gt;\&lt;2&gt;\&lt;3&gt;\")=5,1,IF(SEARCH(D47&amp;"\","&lt;B&gt;\&lt;1&gt;\&lt;2&gt;\&lt;3&gt;\")=9,2,IF(SEARCH(D47&amp;"\","&lt;B&gt;\&lt;1&gt;\&lt;2&gt;\&lt;3&gt;\")=13,3,""))))))</f>
        <v>3</v>
      </c>
      <c r="D47" s="5">
        <v>415</v>
      </c>
      <c r="E47" s="164" t="s">
        <v>695</v>
      </c>
      <c r="F47" s="26"/>
      <c r="G47" s="160"/>
      <c r="H47" s="161"/>
      <c r="I47" s="32"/>
      <c r="J47" s="157"/>
      <c r="K47" s="236"/>
      <c r="L47" s="123"/>
    </row>
    <row r="48" spans="1:12" x14ac:dyDescent="0.35">
      <c r="A48" s="118" t="s">
        <v>977</v>
      </c>
      <c r="B48" s="7">
        <f>IF(  AND(ISNUMBER(C48),OR(ISNUMBER(D48),D48="PG")),IF(IF(Capa!$B$6="B",0,Capa!$B$6)&gt;=C48,1,0),"")</f>
        <v>0</v>
      </c>
      <c r="C48" s="6">
        <f t="shared" si="0"/>
        <v>3</v>
      </c>
      <c r="D48" s="5">
        <v>416</v>
      </c>
      <c r="E48" s="164" t="s">
        <v>696</v>
      </c>
      <c r="F48" s="26"/>
      <c r="G48" s="160"/>
      <c r="H48" s="161"/>
      <c r="I48" s="32"/>
      <c r="J48" s="157"/>
      <c r="K48" s="236"/>
      <c r="L48" s="123"/>
    </row>
    <row r="49" spans="1:12" x14ac:dyDescent="0.35">
      <c r="A49" s="118" t="s">
        <v>977</v>
      </c>
      <c r="B49" s="7">
        <f>IF(  AND(ISNUMBER(C49),OR(ISNUMBER(D49),D49="PG")),IF(IF(Capa!$B$6="B",0,Capa!$B$6)&gt;=C49,1,0),"")</f>
        <v>0</v>
      </c>
      <c r="C49" s="6">
        <f t="shared" si="0"/>
        <v>3</v>
      </c>
      <c r="D49" s="5">
        <v>417</v>
      </c>
      <c r="E49" s="164" t="s">
        <v>697</v>
      </c>
      <c r="F49" s="26"/>
      <c r="G49" s="160"/>
      <c r="H49" s="161"/>
      <c r="I49" s="32"/>
      <c r="J49" s="157"/>
      <c r="K49" s="236"/>
      <c r="L49" s="123"/>
    </row>
    <row r="50" spans="1:12" ht="58" x14ac:dyDescent="0.35">
      <c r="A50" s="118" t="s">
        <v>977</v>
      </c>
      <c r="B50" s="7">
        <f>IF(  AND(ISNUMBER(C50),OR(ISNUMBER(D50),D50="PG")),IF(IF(Capa!$B$6="B",0,Capa!$B$6)&gt;=C50,1,0),"")</f>
        <v>0</v>
      </c>
      <c r="C50" s="6">
        <f t="shared" si="0"/>
        <v>3</v>
      </c>
      <c r="D50" s="5">
        <v>418</v>
      </c>
      <c r="E50" s="164" t="s">
        <v>698</v>
      </c>
      <c r="F50" s="26"/>
      <c r="G50" s="160"/>
      <c r="H50" s="161"/>
      <c r="I50" s="32"/>
      <c r="J50" s="157"/>
      <c r="K50" s="236"/>
      <c r="L50" s="123"/>
    </row>
    <row r="51" spans="1:12" x14ac:dyDescent="0.35">
      <c r="B51" s="7" t="str">
        <f>IF(  AND(ISNUMBER(C51),OR(ISNUMBER(D51),D51="PG")),IF(IF(Capa!$B$6="B",0,Capa!$B$6)&gt;=C51,1,0),"")</f>
        <v/>
      </c>
      <c r="C51" s="10" t="str">
        <f t="shared" si="0"/>
        <v/>
      </c>
      <c r="D51" s="2"/>
      <c r="E51" s="171"/>
      <c r="F51" s="27"/>
      <c r="G51" s="187"/>
      <c r="H51" s="157"/>
      <c r="I51" s="27"/>
      <c r="J51" s="157"/>
      <c r="K51" s="233"/>
      <c r="L51" s="128"/>
    </row>
    <row r="52" spans="1:12" x14ac:dyDescent="0.35">
      <c r="A52" s="118" t="s">
        <v>978</v>
      </c>
      <c r="B52" s="7" t="str">
        <f>IF(  AND(ISNUMBER(C52),OR(ISNUMBER(D52),D52="PG")),IF(IF(Capa!$B$6="B",0,Capa!$B$6)&gt;=C52,1,0),"")</f>
        <v/>
      </c>
      <c r="C52" s="11" t="str">
        <f t="shared" si="0"/>
        <v/>
      </c>
      <c r="D52" s="15"/>
      <c r="E52" s="182" t="s">
        <v>235</v>
      </c>
      <c r="F52" s="24"/>
      <c r="G52" s="132"/>
      <c r="H52" s="132"/>
      <c r="I52" s="24"/>
      <c r="J52" s="132"/>
      <c r="K52" s="183"/>
      <c r="L52" s="270">
        <f>IF(COUNTIFS($A$1:$A$230,"="&amp;$A52,$B$1:$B$230,"&gt;0",$D$1:$D$230,"&gt;0")&gt;0,
        (COUNTIFS($A$1:$A$230,"="&amp;$A52,$B$1:$B$230,"&gt;0",$D$1:$D$230,"&gt;0",F$1:F$230,"=S",I$1:I$230,"") +
         (COUNTIFS($A$1:$A$230,"="&amp;$A52,$B$1:$B$230,"&gt;0",$D$1:$D$230,"&gt;0",$F$1:$F$230,"=P",I$1:I$230,"")/2) +
         COUNTIFS($A$1:$A$230,"="&amp;$A52,$B$1:$B$230,"&gt;0",$D$1:$D$230,"&gt;0",I$1:I$230,"=S") +
         (COUNTIFS($A$1:$A$230,"="&amp;$A52,$B$1:$B$230,"&gt;0",$D$1:$D$230,"&gt;0",I$1:I$230,"=P")/2)
         )/COUNTIFS($A$1:$A$230,"="&amp;$A52,$B$1:$B$230,"&gt;0",$D$1:$D$230,"&gt;0"),"")</f>
        <v>0</v>
      </c>
    </row>
    <row r="53" spans="1:12" ht="5.4" customHeight="1" x14ac:dyDescent="0.35">
      <c r="A53" s="118" t="s">
        <v>978</v>
      </c>
      <c r="B53" s="7" t="str">
        <f>IF(  AND(ISNUMBER(C53),OR(ISNUMBER(D53),D53="PG")),IF(IF(Capa!$B$6="B",0,Capa!$B$6)&gt;=C53,1,0),"")</f>
        <v/>
      </c>
      <c r="C53" s="6">
        <f t="shared" si="0"/>
        <v>0</v>
      </c>
      <c r="D53" s="5" t="s">
        <v>4</v>
      </c>
      <c r="F53" s="27"/>
      <c r="G53" s="187"/>
      <c r="H53" s="157"/>
      <c r="I53" s="27"/>
      <c r="J53" s="157"/>
      <c r="K53" s="233"/>
      <c r="L53" s="123"/>
    </row>
    <row r="54" spans="1:12" ht="52" x14ac:dyDescent="0.35">
      <c r="A54" s="118" t="s">
        <v>978</v>
      </c>
      <c r="B54" s="7">
        <f>IF(  AND(ISNUMBER(C54),OR(ISNUMBER(D54),D54="PG")),IF(IF(Capa!$B$6="B",0,Capa!$B$6)&gt;=C54,1,0),"")</f>
        <v>1</v>
      </c>
      <c r="C54" s="6">
        <f t="shared" si="0"/>
        <v>0</v>
      </c>
      <c r="D54" s="5" t="s">
        <v>295</v>
      </c>
      <c r="E54" s="159" t="s">
        <v>236</v>
      </c>
      <c r="F54" s="26"/>
      <c r="G54" s="160"/>
      <c r="H54" s="161"/>
      <c r="I54" s="32"/>
      <c r="J54" s="157"/>
      <c r="K54" s="236"/>
      <c r="L54" s="123"/>
    </row>
    <row r="55" spans="1:12" ht="29" x14ac:dyDescent="0.35">
      <c r="A55" s="118" t="s">
        <v>978</v>
      </c>
      <c r="B55" s="7">
        <f>IF(  AND(ISNUMBER(C55),OR(ISNUMBER(D55),D55="PG")),IF(IF(Capa!$B$6="B",0,Capa!$B$6)&gt;=C55,1,0),"")</f>
        <v>1</v>
      </c>
      <c r="C55" s="6">
        <f t="shared" ref="C55:C121" si="1">IF(ISBLANK(D55),"",IF(ISERR(SEARCH(D55&amp;"\","&lt;B&gt;\&lt;1&gt;\&lt;2&gt;\&lt;3&gt;\")),IF(AND(NOT(ISBLANK(C54)),C54&lt;=3),C54,""),
IF(SEARCH(D55&amp;"\","&lt;B&gt;\&lt;1&gt;\&lt;2&gt;\&lt;3&gt;\")=1,0,IF(SEARCH(D55&amp;"\","&lt;B&gt;\&lt;1&gt;\&lt;2&gt;\&lt;3&gt;\")=5,1,IF(SEARCH(D55&amp;"\","&lt;B&gt;\&lt;1&gt;\&lt;2&gt;\&lt;3&gt;\")=9,2,IF(SEARCH(D55&amp;"\","&lt;B&gt;\&lt;1&gt;\&lt;2&gt;\&lt;3&gt;\")=13,3,""))))))</f>
        <v>0</v>
      </c>
      <c r="D55" s="5">
        <v>419</v>
      </c>
      <c r="E55" s="164" t="s">
        <v>237</v>
      </c>
      <c r="F55" s="26"/>
      <c r="G55" s="160"/>
      <c r="H55" s="161"/>
      <c r="I55" s="32"/>
      <c r="J55" s="157"/>
      <c r="K55" s="236"/>
      <c r="L55" s="123"/>
    </row>
    <row r="56" spans="1:12" ht="58" x14ac:dyDescent="0.35">
      <c r="A56" s="118" t="s">
        <v>978</v>
      </c>
      <c r="B56" s="7">
        <f>IF(  AND(ISNUMBER(C56),OR(ISNUMBER(D56),D56="PG")),IF(IF(Capa!$B$6="B",0,Capa!$B$6)&gt;=C56,1,0),"")</f>
        <v>1</v>
      </c>
      <c r="C56" s="6">
        <f t="shared" si="1"/>
        <v>0</v>
      </c>
      <c r="D56" s="5">
        <v>420</v>
      </c>
      <c r="E56" s="164" t="s">
        <v>699</v>
      </c>
      <c r="F56" s="26"/>
      <c r="G56" s="160"/>
      <c r="H56" s="161"/>
      <c r="I56" s="32"/>
      <c r="J56" s="157"/>
      <c r="K56" s="236"/>
      <c r="L56" s="123"/>
    </row>
    <row r="57" spans="1:12" ht="49.25" customHeight="1" x14ac:dyDescent="0.35">
      <c r="A57" s="118" t="s">
        <v>978</v>
      </c>
      <c r="B57" s="7">
        <f>IF(  AND(ISNUMBER(C57),OR(ISNUMBER(D57),D57="PG")),IF(IF(Capa!$B$6="B",0,Capa!$B$6)&gt;=C57,1,0),"")</f>
        <v>1</v>
      </c>
      <c r="C57" s="6">
        <f t="shared" si="1"/>
        <v>0</v>
      </c>
      <c r="D57" s="5">
        <v>421</v>
      </c>
      <c r="E57" s="164" t="s">
        <v>700</v>
      </c>
      <c r="F57" s="26"/>
      <c r="G57" s="160"/>
      <c r="H57" s="161"/>
      <c r="I57" s="32"/>
      <c r="J57" s="157"/>
      <c r="K57" s="236"/>
      <c r="L57" s="123"/>
    </row>
    <row r="58" spans="1:12" ht="7.75" customHeight="1" x14ac:dyDescent="0.35">
      <c r="A58" s="118" t="s">
        <v>978</v>
      </c>
      <c r="B58" s="7" t="str">
        <f>IF(  AND(ISNUMBER(C58),OR(ISNUMBER(D58),D58="PG")),IF(IF(Capa!$B$6="B",0,Capa!$B$6)&gt;=C58,1,0),"")</f>
        <v/>
      </c>
      <c r="C58" s="6">
        <f t="shared" si="1"/>
        <v>1</v>
      </c>
      <c r="D58" s="5" t="s">
        <v>6</v>
      </c>
      <c r="E58" s="164"/>
      <c r="F58" s="26"/>
      <c r="G58" s="160"/>
      <c r="H58" s="161"/>
      <c r="I58" s="32"/>
      <c r="J58" s="157"/>
      <c r="K58" s="236"/>
      <c r="L58" s="123"/>
    </row>
    <row r="59" spans="1:12" ht="29" x14ac:dyDescent="0.35">
      <c r="A59" s="118" t="s">
        <v>978</v>
      </c>
      <c r="B59" s="7">
        <f>IF(  AND(ISNUMBER(C59),OR(ISNUMBER(D59),D59="PG")),IF(IF(Capa!$B$6="B",0,Capa!$B$6)&gt;=C59,1,0),"")</f>
        <v>0</v>
      </c>
      <c r="C59" s="6">
        <f t="shared" si="1"/>
        <v>1</v>
      </c>
      <c r="D59" s="5">
        <v>422</v>
      </c>
      <c r="E59" s="164" t="s">
        <v>701</v>
      </c>
      <c r="F59" s="26"/>
      <c r="G59" s="160"/>
      <c r="H59" s="161"/>
      <c r="I59" s="32"/>
      <c r="J59" s="157"/>
      <c r="K59" s="236"/>
      <c r="L59" s="123"/>
    </row>
    <row r="60" spans="1:12" ht="43.5" x14ac:dyDescent="0.35">
      <c r="A60" s="118" t="s">
        <v>978</v>
      </c>
      <c r="B60" s="7">
        <f>IF(  AND(ISNUMBER(C60),OR(ISNUMBER(D60),D60="PG")),IF(IF(Capa!$B$6="B",0,Capa!$B$6)&gt;=C60,1,0),"")</f>
        <v>0</v>
      </c>
      <c r="C60" s="6">
        <f t="shared" si="1"/>
        <v>1</v>
      </c>
      <c r="D60" s="5">
        <v>423</v>
      </c>
      <c r="E60" s="164" t="s">
        <v>511</v>
      </c>
      <c r="F60" s="26"/>
      <c r="G60" s="160"/>
      <c r="H60" s="161"/>
      <c r="I60" s="32"/>
      <c r="J60" s="157"/>
      <c r="K60" s="236"/>
      <c r="L60" s="123"/>
    </row>
    <row r="61" spans="1:12" ht="43.5" x14ac:dyDescent="0.35">
      <c r="A61" s="118" t="s">
        <v>978</v>
      </c>
      <c r="B61" s="7">
        <f>IF(  AND(ISNUMBER(C61),OR(ISNUMBER(D61),D61="PG")),IF(IF(Capa!$B$6="B",0,Capa!$B$6)&gt;=C61,1,0),"")</f>
        <v>0</v>
      </c>
      <c r="C61" s="6">
        <f t="shared" si="1"/>
        <v>1</v>
      </c>
      <c r="D61" s="5">
        <v>424</v>
      </c>
      <c r="E61" s="164" t="s">
        <v>238</v>
      </c>
      <c r="F61" s="26"/>
      <c r="G61" s="160"/>
      <c r="H61" s="161"/>
      <c r="I61" s="32"/>
      <c r="J61" s="157"/>
      <c r="K61" s="236"/>
      <c r="L61" s="123"/>
    </row>
    <row r="62" spans="1:12" ht="7.25" customHeight="1" x14ac:dyDescent="0.35">
      <c r="A62" s="118" t="s">
        <v>978</v>
      </c>
      <c r="B62" s="7" t="str">
        <f>IF(  AND(ISNUMBER(C62),OR(ISNUMBER(D62),D62="PG")),IF(IF(Capa!$B$6="B",0,Capa!$B$6)&gt;=C62,1,0),"")</f>
        <v/>
      </c>
      <c r="C62" s="6">
        <f t="shared" si="1"/>
        <v>2</v>
      </c>
      <c r="D62" s="5" t="s">
        <v>9</v>
      </c>
      <c r="E62" s="164"/>
      <c r="F62" s="26"/>
      <c r="G62" s="160"/>
      <c r="H62" s="161"/>
      <c r="I62" s="32"/>
      <c r="J62" s="157"/>
      <c r="K62" s="236"/>
      <c r="L62" s="123"/>
    </row>
    <row r="63" spans="1:12" ht="29" x14ac:dyDescent="0.35">
      <c r="A63" s="118" t="s">
        <v>978</v>
      </c>
      <c r="B63" s="7">
        <f>IF(  AND(ISNUMBER(C63),OR(ISNUMBER(D63),D63="PG")),IF(IF(Capa!$B$6="B",0,Capa!$B$6)&gt;=C63,1,0),"")</f>
        <v>0</v>
      </c>
      <c r="C63" s="6">
        <f t="shared" si="1"/>
        <v>2</v>
      </c>
      <c r="D63" s="5">
        <v>425</v>
      </c>
      <c r="E63" s="164" t="s">
        <v>512</v>
      </c>
      <c r="F63" s="26"/>
      <c r="G63" s="160"/>
      <c r="H63" s="161"/>
      <c r="I63" s="32"/>
      <c r="J63" s="157"/>
      <c r="K63" s="236"/>
      <c r="L63" s="123"/>
    </row>
    <row r="64" spans="1:12" ht="29" x14ac:dyDescent="0.35">
      <c r="A64" s="118" t="s">
        <v>978</v>
      </c>
      <c r="B64" s="7">
        <f>IF(  AND(ISNUMBER(C64),OR(ISNUMBER(D64),D64="PG")),IF(IF(Capa!$B$6="B",0,Capa!$B$6)&gt;=C64,1,0),"")</f>
        <v>0</v>
      </c>
      <c r="C64" s="6">
        <f>IF(ISBLANK(D64),"",IF(ISERR(SEARCH(D64&amp;"\","&lt;B&gt;\&lt;1&gt;\&lt;2&gt;\&lt;3&gt;\")),IF(AND(NOT(ISBLANK(C63)),C63&lt;=3),C63,""),
IF(SEARCH(D64&amp;"\","&lt;B&gt;\&lt;1&gt;\&lt;2&gt;\&lt;3&gt;\")=1,0,IF(SEARCH(D64&amp;"\","&lt;B&gt;\&lt;1&gt;\&lt;2&gt;\&lt;3&gt;\")=5,1,IF(SEARCH(D64&amp;"\","&lt;B&gt;\&lt;1&gt;\&lt;2&gt;\&lt;3&gt;\")=9,2,IF(SEARCH(D64&amp;"\","&lt;B&gt;\&lt;1&gt;\&lt;2&gt;\&lt;3&gt;\")=13,3,""))))))</f>
        <v>2</v>
      </c>
      <c r="D64" s="5">
        <v>426</v>
      </c>
      <c r="E64" s="164" t="s">
        <v>239</v>
      </c>
      <c r="F64" s="26"/>
      <c r="G64" s="160"/>
      <c r="H64" s="161"/>
      <c r="I64" s="32"/>
      <c r="J64" s="157"/>
      <c r="K64" s="236"/>
      <c r="L64" s="123"/>
    </row>
    <row r="65" spans="1:12" ht="43.5" x14ac:dyDescent="0.35">
      <c r="A65" s="118" t="s">
        <v>978</v>
      </c>
      <c r="B65" s="7">
        <f>IF(  AND(ISNUMBER(C65),OR(ISNUMBER(D65),D65="PG")),IF(IF(Capa!$B$6="B",0,Capa!$B$6)&gt;=C65,1,0),"")</f>
        <v>0</v>
      </c>
      <c r="C65" s="6">
        <f>IF(ISBLANK(D65),"",IF(ISERR(SEARCH(D65&amp;"\","&lt;B&gt;\&lt;1&gt;\&lt;2&gt;\&lt;3&gt;\")),IF(AND(NOT(ISBLANK(C64)),C64&lt;=3),C64,""),
IF(SEARCH(D65&amp;"\","&lt;B&gt;\&lt;1&gt;\&lt;2&gt;\&lt;3&gt;\")=1,0,IF(SEARCH(D65&amp;"\","&lt;B&gt;\&lt;1&gt;\&lt;2&gt;\&lt;3&gt;\")=5,1,IF(SEARCH(D65&amp;"\","&lt;B&gt;\&lt;1&gt;\&lt;2&gt;\&lt;3&gt;\")=9,2,IF(SEARCH(D65&amp;"\","&lt;B&gt;\&lt;1&gt;\&lt;2&gt;\&lt;3&gt;\")=13,3,""))))))</f>
        <v>2</v>
      </c>
      <c r="D65" s="5">
        <v>427</v>
      </c>
      <c r="E65" s="164" t="s">
        <v>240</v>
      </c>
      <c r="F65" s="26"/>
      <c r="G65" s="160"/>
      <c r="H65" s="161"/>
      <c r="I65" s="32"/>
      <c r="J65" s="157"/>
      <c r="K65" s="236"/>
      <c r="L65" s="123"/>
    </row>
    <row r="66" spans="1:12" ht="7.75" customHeight="1" x14ac:dyDescent="0.35">
      <c r="A66" s="118" t="s">
        <v>978</v>
      </c>
      <c r="B66" s="7" t="str">
        <f>IF(  AND(ISNUMBER(C66),OR(ISNUMBER(D66),D66="PG")),IF(IF(Capa!$B$6="B",0,Capa!$B$6)&gt;=C66,1,0),"")</f>
        <v/>
      </c>
      <c r="C66" s="6">
        <f t="shared" si="1"/>
        <v>3</v>
      </c>
      <c r="D66" s="5" t="s">
        <v>11</v>
      </c>
      <c r="E66" s="164"/>
      <c r="F66" s="26"/>
      <c r="G66" s="160"/>
      <c r="H66" s="161"/>
      <c r="I66" s="32"/>
      <c r="J66" s="157"/>
      <c r="K66" s="236"/>
      <c r="L66" s="123"/>
    </row>
    <row r="67" spans="1:12" ht="76.25" customHeight="1" x14ac:dyDescent="0.35">
      <c r="A67" s="118" t="s">
        <v>978</v>
      </c>
      <c r="B67" s="7">
        <f>IF(  AND(ISNUMBER(C67),OR(ISNUMBER(D67),D67="PG")),IF(IF(Capa!$B$6="B",0,Capa!$B$6)&gt;=C67,1,0),"")</f>
        <v>0</v>
      </c>
      <c r="C67" s="6">
        <f t="shared" si="1"/>
        <v>3</v>
      </c>
      <c r="D67" s="5">
        <v>428</v>
      </c>
      <c r="E67" s="164" t="s">
        <v>241</v>
      </c>
      <c r="F67" s="26"/>
      <c r="G67" s="160"/>
      <c r="H67" s="161"/>
      <c r="I67" s="32"/>
      <c r="J67" s="157"/>
      <c r="K67" s="236"/>
      <c r="L67" s="123"/>
    </row>
    <row r="68" spans="1:12" ht="10.75" customHeight="1" x14ac:dyDescent="0.35">
      <c r="B68" s="7" t="str">
        <f>IF(  AND(ISNUMBER(C68),OR(ISNUMBER(D68),D68="PG")),IF(IF(Capa!$B$6="B",0,Capa!$B$6)&gt;=C68,1,0),"")</f>
        <v/>
      </c>
      <c r="C68" s="10" t="str">
        <f t="shared" si="1"/>
        <v/>
      </c>
      <c r="D68" s="2"/>
      <c r="E68" s="171"/>
      <c r="F68" s="27"/>
      <c r="G68" s="187"/>
      <c r="H68" s="157"/>
      <c r="I68" s="27"/>
      <c r="J68" s="157"/>
      <c r="K68" s="233"/>
      <c r="L68" s="123"/>
    </row>
    <row r="69" spans="1:12" x14ac:dyDescent="0.35">
      <c r="A69" s="118" t="s">
        <v>979</v>
      </c>
      <c r="B69" s="7" t="str">
        <f>IF(  AND(ISNUMBER(C69),OR(ISNUMBER(D69),D69="PG")),IF(IF(Capa!$B$6="B",0,Capa!$B$6)&gt;=C69,1,0),"")</f>
        <v/>
      </c>
      <c r="C69" s="11" t="str">
        <f t="shared" si="1"/>
        <v/>
      </c>
      <c r="D69" s="15"/>
      <c r="E69" s="182" t="s">
        <v>242</v>
      </c>
      <c r="F69" s="24"/>
      <c r="G69" s="132"/>
      <c r="H69" s="132"/>
      <c r="I69" s="24"/>
      <c r="J69" s="132"/>
      <c r="K69" s="183"/>
      <c r="L69" s="270">
        <f>IF(COUNTIFS($A$1:$A$230,"="&amp;$A69,$B$1:$B$230,"&gt;0",$D$1:$D$230,"&gt;0")&gt;0,
        (COUNTIFS($A$1:$A$230,"="&amp;$A69,$B$1:$B$230,"&gt;0",$D$1:$D$230,"&gt;0",F$1:F$230,"=S",I$1:I$230,"") +
         (COUNTIFS($A$1:$A$230,"="&amp;$A69,$B$1:$B$230,"&gt;0",$D$1:$D$230,"&gt;0",$F$1:$F$230,"=P",I$1:I$230,"")/2) +
         COUNTIFS($A$1:$A$230,"="&amp;$A69,$B$1:$B$230,"&gt;0",$D$1:$D$230,"&gt;0",I$1:I$230,"=S") +
         (COUNTIFS($A$1:$A$230,"="&amp;$A69,$B$1:$B$230,"&gt;0",$D$1:$D$230,"&gt;0",I$1:I$230,"=P")/2)
         )/COUNTIFS($A$1:$A$230,"="&amp;$A69,$B$1:$B$230,"&gt;0",$D$1:$D$230,"&gt;0"),"")</f>
        <v>0</v>
      </c>
    </row>
    <row r="70" spans="1:12" ht="4.75" customHeight="1" x14ac:dyDescent="0.35">
      <c r="A70" s="118" t="s">
        <v>979</v>
      </c>
      <c r="B70" s="7" t="str">
        <f>IF(  AND(ISNUMBER(C70),OR(ISNUMBER(D70),D70="PG")),IF(IF(Capa!$B$6="B",0,Capa!$B$6)&gt;=C70,1,0),"")</f>
        <v/>
      </c>
      <c r="C70" s="6">
        <f t="shared" si="1"/>
        <v>0</v>
      </c>
      <c r="D70" s="5" t="s">
        <v>4</v>
      </c>
      <c r="E70" s="171"/>
      <c r="F70" s="27"/>
      <c r="G70" s="187"/>
      <c r="H70" s="157"/>
      <c r="I70" s="27"/>
      <c r="J70" s="157"/>
      <c r="K70" s="233"/>
      <c r="L70" s="123"/>
    </row>
    <row r="71" spans="1:12" ht="65" x14ac:dyDescent="0.35">
      <c r="A71" s="118" t="s">
        <v>979</v>
      </c>
      <c r="B71" s="7">
        <f>IF(  AND(ISNUMBER(C71),OR(ISNUMBER(D71),D71="PG")),IF(IF(Capa!$B$6="B",0,Capa!$B$6)&gt;=C71,1,0),"")</f>
        <v>1</v>
      </c>
      <c r="C71" s="6">
        <f t="shared" si="1"/>
        <v>0</v>
      </c>
      <c r="D71" s="5" t="s">
        <v>295</v>
      </c>
      <c r="E71" s="159" t="s">
        <v>243</v>
      </c>
      <c r="F71" s="26"/>
      <c r="G71" s="160"/>
      <c r="H71" s="161"/>
      <c r="I71" s="32"/>
      <c r="J71" s="157"/>
      <c r="K71" s="236"/>
      <c r="L71" s="123"/>
    </row>
    <row r="72" spans="1:12" ht="29" x14ac:dyDescent="0.35">
      <c r="A72" s="118" t="s">
        <v>979</v>
      </c>
      <c r="B72" s="7">
        <f>IF(  AND(ISNUMBER(C72),OR(ISNUMBER(D72),D72="PG")),IF(IF(Capa!$B$6="B",0,Capa!$B$6)&gt;=C72,1,0),"")</f>
        <v>1</v>
      </c>
      <c r="C72" s="6">
        <f t="shared" si="1"/>
        <v>0</v>
      </c>
      <c r="D72" s="5">
        <v>429</v>
      </c>
      <c r="E72" s="164" t="s">
        <v>513</v>
      </c>
      <c r="F72" s="26"/>
      <c r="G72" s="160"/>
      <c r="H72" s="161"/>
      <c r="I72" s="32"/>
      <c r="J72" s="157"/>
      <c r="K72" s="236"/>
      <c r="L72" s="123"/>
    </row>
    <row r="73" spans="1:12" ht="29" x14ac:dyDescent="0.35">
      <c r="A73" s="118" t="s">
        <v>979</v>
      </c>
      <c r="B73" s="7">
        <f>IF(  AND(ISNUMBER(C73),OR(ISNUMBER(D73),D73="PG")),IF(IF(Capa!$B$6="B",0,Capa!$B$6)&gt;=C73,1,0),"")</f>
        <v>1</v>
      </c>
      <c r="C73" s="6">
        <f t="shared" si="1"/>
        <v>0</v>
      </c>
      <c r="D73" s="5">
        <v>430</v>
      </c>
      <c r="E73" s="164" t="s">
        <v>244</v>
      </c>
      <c r="F73" s="26"/>
      <c r="G73" s="160"/>
      <c r="H73" s="161"/>
      <c r="I73" s="32"/>
      <c r="J73" s="157"/>
      <c r="K73" s="236"/>
      <c r="L73" s="123"/>
    </row>
    <row r="74" spans="1:12" ht="7.25" customHeight="1" x14ac:dyDescent="0.35">
      <c r="A74" s="118" t="s">
        <v>979</v>
      </c>
      <c r="B74" s="7" t="str">
        <f>IF(  AND(ISNUMBER(C74),OR(ISNUMBER(D74),D74="PG")),IF(IF(Capa!$B$6="B",0,Capa!$B$6)&gt;=C74,1,0),"")</f>
        <v/>
      </c>
      <c r="C74" s="6">
        <f t="shared" si="1"/>
        <v>1</v>
      </c>
      <c r="D74" s="5" t="s">
        <v>6</v>
      </c>
      <c r="E74" s="164"/>
      <c r="F74" s="26"/>
      <c r="G74" s="160"/>
      <c r="H74" s="161"/>
      <c r="I74" s="32"/>
      <c r="J74" s="157"/>
      <c r="K74" s="236"/>
      <c r="L74" s="123"/>
    </row>
    <row r="75" spans="1:12" ht="58" x14ac:dyDescent="0.35">
      <c r="A75" s="118" t="s">
        <v>979</v>
      </c>
      <c r="B75" s="7">
        <f>IF(  AND(ISNUMBER(C75),OR(ISNUMBER(D75),D75="PG")),IF(IF(Capa!$B$6="B",0,Capa!$B$6)&gt;=C75,1,0),"")</f>
        <v>0</v>
      </c>
      <c r="C75" s="6">
        <f t="shared" si="1"/>
        <v>1</v>
      </c>
      <c r="D75" s="5">
        <v>431</v>
      </c>
      <c r="E75" s="164" t="s">
        <v>245</v>
      </c>
      <c r="F75" s="26"/>
      <c r="G75" s="160"/>
      <c r="H75" s="161"/>
      <c r="I75" s="32"/>
      <c r="J75" s="157"/>
      <c r="K75" s="236"/>
      <c r="L75" s="123"/>
    </row>
    <row r="76" spans="1:12" ht="29" x14ac:dyDescent="0.35">
      <c r="A76" s="118" t="s">
        <v>979</v>
      </c>
      <c r="B76" s="7">
        <f>IF(  AND(ISNUMBER(C76),OR(ISNUMBER(D76),D76="PG")),IF(IF(Capa!$B$6="B",0,Capa!$B$6)&gt;=C76,1,0),"")</f>
        <v>0</v>
      </c>
      <c r="C76" s="6">
        <f t="shared" si="1"/>
        <v>1</v>
      </c>
      <c r="D76" s="5">
        <v>432</v>
      </c>
      <c r="E76" s="164" t="s">
        <v>702</v>
      </c>
      <c r="F76" s="26"/>
      <c r="G76" s="160"/>
      <c r="H76" s="161"/>
      <c r="I76" s="32"/>
      <c r="J76" s="157"/>
      <c r="K76" s="236"/>
      <c r="L76" s="123"/>
    </row>
    <row r="77" spans="1:12" ht="43.5" x14ac:dyDescent="0.35">
      <c r="A77" s="118" t="s">
        <v>979</v>
      </c>
      <c r="B77" s="7">
        <f>IF(  AND(ISNUMBER(C77),OR(ISNUMBER(D77),D77="PG")),IF(IF(Capa!$B$6="B",0,Capa!$B$6)&gt;=C77,1,0),"")</f>
        <v>0</v>
      </c>
      <c r="C77" s="6">
        <f t="shared" si="1"/>
        <v>1</v>
      </c>
      <c r="D77" s="5">
        <v>433</v>
      </c>
      <c r="E77" s="164" t="s">
        <v>246</v>
      </c>
      <c r="F77" s="26"/>
      <c r="G77" s="160"/>
      <c r="H77" s="161"/>
      <c r="I77" s="32"/>
      <c r="J77" s="157"/>
      <c r="K77" s="236"/>
      <c r="L77" s="123"/>
    </row>
    <row r="78" spans="1:12" ht="7.25" customHeight="1" x14ac:dyDescent="0.35">
      <c r="A78" s="118" t="s">
        <v>979</v>
      </c>
      <c r="B78" s="7" t="str">
        <f>IF(  AND(ISNUMBER(C78),OR(ISNUMBER(D78),D78="PG")),IF(IF(Capa!$B$6="B",0,Capa!$B$6)&gt;=C78,1,0),"")</f>
        <v/>
      </c>
      <c r="C78" s="6">
        <f t="shared" si="1"/>
        <v>2</v>
      </c>
      <c r="D78" s="5" t="s">
        <v>9</v>
      </c>
      <c r="E78" s="164"/>
      <c r="F78" s="26"/>
      <c r="G78" s="160"/>
      <c r="H78" s="161"/>
      <c r="I78" s="32"/>
      <c r="J78" s="157"/>
      <c r="K78" s="236"/>
      <c r="L78" s="123"/>
    </row>
    <row r="79" spans="1:12" ht="43.5" x14ac:dyDescent="0.35">
      <c r="A79" s="118" t="s">
        <v>979</v>
      </c>
      <c r="B79" s="7">
        <f>IF(  AND(ISNUMBER(C79),OR(ISNUMBER(D79),D79="PG")),IF(IF(Capa!$B$6="B",0,Capa!$B$6)&gt;=C79,1,0),"")</f>
        <v>0</v>
      </c>
      <c r="C79" s="6">
        <f t="shared" si="1"/>
        <v>2</v>
      </c>
      <c r="D79" s="5">
        <v>434</v>
      </c>
      <c r="E79" s="164" t="s">
        <v>514</v>
      </c>
      <c r="F79" s="26"/>
      <c r="G79" s="160"/>
      <c r="H79" s="161"/>
      <c r="I79" s="32"/>
      <c r="J79" s="157"/>
      <c r="K79" s="236"/>
      <c r="L79" s="123"/>
    </row>
    <row r="80" spans="1:12" ht="72.5" x14ac:dyDescent="0.35">
      <c r="A80" s="118" t="s">
        <v>979</v>
      </c>
      <c r="B80" s="7">
        <f>IF(  AND(ISNUMBER(C80),OR(ISNUMBER(D80),D80="PG")),IF(IF(Capa!$B$6="B",0,Capa!$B$6)&gt;=C80,1,0),"")</f>
        <v>0</v>
      </c>
      <c r="C80" s="6">
        <f t="shared" si="1"/>
        <v>2</v>
      </c>
      <c r="D80" s="5">
        <v>435</v>
      </c>
      <c r="E80" s="164" t="s">
        <v>247</v>
      </c>
      <c r="F80" s="26"/>
      <c r="G80" s="160"/>
      <c r="H80" s="161"/>
      <c r="I80" s="32"/>
      <c r="J80" s="157"/>
      <c r="K80" s="236"/>
      <c r="L80" s="123"/>
    </row>
    <row r="81" spans="1:12" ht="43.5" x14ac:dyDescent="0.35">
      <c r="A81" s="118" t="s">
        <v>979</v>
      </c>
      <c r="B81" s="7">
        <f>IF(  AND(ISNUMBER(C81),OR(ISNUMBER(D81),D81="PG")),IF(IF(Capa!$B$6="B",0,Capa!$B$6)&gt;=C81,1,0),"")</f>
        <v>0</v>
      </c>
      <c r="C81" s="6">
        <f t="shared" si="1"/>
        <v>2</v>
      </c>
      <c r="D81" s="5">
        <v>436</v>
      </c>
      <c r="E81" s="164" t="s">
        <v>248</v>
      </c>
      <c r="F81" s="26"/>
      <c r="G81" s="160"/>
      <c r="H81" s="161"/>
      <c r="I81" s="32"/>
      <c r="J81" s="157"/>
      <c r="K81" s="236"/>
      <c r="L81" s="123"/>
    </row>
    <row r="82" spans="1:12" ht="43.5" x14ac:dyDescent="0.35">
      <c r="A82" s="118" t="s">
        <v>979</v>
      </c>
      <c r="B82" s="7">
        <f>IF(  AND(ISNUMBER(C82),OR(ISNUMBER(D82),D82="PG")),IF(IF(Capa!$B$6="B",0,Capa!$B$6)&gt;=C82,1,0),"")</f>
        <v>0</v>
      </c>
      <c r="C82" s="6">
        <f t="shared" si="1"/>
        <v>2</v>
      </c>
      <c r="D82" s="5">
        <v>437</v>
      </c>
      <c r="E82" s="164" t="s">
        <v>249</v>
      </c>
      <c r="F82" s="26"/>
      <c r="G82" s="160"/>
      <c r="H82" s="161"/>
      <c r="I82" s="32"/>
      <c r="J82" s="157"/>
      <c r="K82" s="236"/>
      <c r="L82" s="123"/>
    </row>
    <row r="83" spans="1:12" ht="43.5" x14ac:dyDescent="0.35">
      <c r="A83" s="118" t="s">
        <v>979</v>
      </c>
      <c r="B83" s="7">
        <f>IF(  AND(ISNUMBER(C83),OR(ISNUMBER(D83),D83="PG")),IF(IF(Capa!$B$6="B",0,Capa!$B$6)&gt;=C83,1,0),"")</f>
        <v>0</v>
      </c>
      <c r="C83" s="6">
        <f t="shared" si="1"/>
        <v>2</v>
      </c>
      <c r="D83" s="5">
        <v>438</v>
      </c>
      <c r="E83" s="164" t="s">
        <v>250</v>
      </c>
      <c r="F83" s="26"/>
      <c r="G83" s="160"/>
      <c r="H83" s="161"/>
      <c r="I83" s="32"/>
      <c r="J83" s="157"/>
      <c r="K83" s="236"/>
      <c r="L83" s="123"/>
    </row>
    <row r="84" spans="1:12" ht="7.75" customHeight="1" x14ac:dyDescent="0.35">
      <c r="A84" s="118" t="s">
        <v>979</v>
      </c>
      <c r="B84" s="7" t="str">
        <f>IF(  AND(ISNUMBER(C84),OR(ISNUMBER(D84),D84="PG")),IF(IF(Capa!$B$6="B",0,Capa!$B$6)&gt;=C84,1,0),"")</f>
        <v/>
      </c>
      <c r="C84" s="6">
        <f t="shared" si="1"/>
        <v>3</v>
      </c>
      <c r="D84" s="5" t="s">
        <v>11</v>
      </c>
      <c r="E84" s="164"/>
      <c r="F84" s="26"/>
      <c r="G84" s="160"/>
      <c r="H84" s="161"/>
      <c r="I84" s="32"/>
      <c r="J84" s="157"/>
      <c r="K84" s="236"/>
      <c r="L84" s="123"/>
    </row>
    <row r="85" spans="1:12" ht="72.5" x14ac:dyDescent="0.35">
      <c r="A85" s="118" t="s">
        <v>979</v>
      </c>
      <c r="B85" s="7">
        <f>IF(  AND(ISNUMBER(C85),OR(ISNUMBER(D85),D85="PG")),IF(IF(Capa!$B$6="B",0,Capa!$B$6)&gt;=C85,1,0),"")</f>
        <v>0</v>
      </c>
      <c r="C85" s="6">
        <f t="shared" si="1"/>
        <v>3</v>
      </c>
      <c r="D85" s="5">
        <v>439</v>
      </c>
      <c r="E85" s="164" t="s">
        <v>251</v>
      </c>
      <c r="F85" s="26"/>
      <c r="G85" s="160"/>
      <c r="H85" s="161"/>
      <c r="I85" s="32"/>
      <c r="J85" s="157"/>
      <c r="K85" s="236"/>
      <c r="L85" s="123"/>
    </row>
    <row r="86" spans="1:12" ht="29" x14ac:dyDescent="0.35">
      <c r="A86" s="118" t="s">
        <v>979</v>
      </c>
      <c r="B86" s="7">
        <f>IF(  AND(ISNUMBER(C86),OR(ISNUMBER(D86),D86="PG")),IF(IF(Capa!$B$6="B",0,Capa!$B$6)&gt;=C86,1,0),"")</f>
        <v>0</v>
      </c>
      <c r="C86" s="16">
        <f t="shared" si="1"/>
        <v>3</v>
      </c>
      <c r="D86" s="17">
        <v>440</v>
      </c>
      <c r="E86" s="166" t="s">
        <v>515</v>
      </c>
      <c r="F86" s="26"/>
      <c r="G86" s="160"/>
      <c r="H86" s="161"/>
      <c r="I86" s="32"/>
      <c r="J86" s="157"/>
      <c r="K86" s="237"/>
      <c r="L86" s="123"/>
    </row>
    <row r="87" spans="1:12" x14ac:dyDescent="0.35">
      <c r="B87" s="7" t="str">
        <f>IF(  AND(ISNUMBER(C87),OR(ISNUMBER(D87),D87="PG")),IF(IF(Capa!$B$6="B",0,Capa!$B$6)&gt;=C87,1,0),"")</f>
        <v/>
      </c>
      <c r="C87" s="89" t="str">
        <f t="shared" si="1"/>
        <v/>
      </c>
      <c r="D87" s="90"/>
      <c r="E87" s="181"/>
      <c r="F87" s="91"/>
      <c r="G87" s="142"/>
      <c r="H87" s="142"/>
      <c r="I87" s="91"/>
      <c r="J87" s="142"/>
      <c r="K87" s="169"/>
      <c r="L87" s="142"/>
    </row>
    <row r="88" spans="1:12" ht="14.5" x14ac:dyDescent="0.35">
      <c r="A88" s="118" t="s">
        <v>980</v>
      </c>
      <c r="B88" s="7" t="str">
        <f>IF(  AND(ISNUMBER(C88),OR(ISNUMBER(D88),D88="PG")),IF(IF(Capa!$B$6="B",0,Capa!$B$6)&gt;=C88,1,0),"")</f>
        <v/>
      </c>
      <c r="C88" s="88" t="str">
        <f t="shared" si="1"/>
        <v/>
      </c>
      <c r="D88" s="105"/>
      <c r="E88" s="230" t="s">
        <v>252</v>
      </c>
      <c r="F88" s="268">
        <f>IF(COUNTIFS($A$1:$A$230,"="&amp;A88&amp;"?",$B$1:$B$230,"&gt;0",$D$1:$D$230,"&gt;0")&gt;0,(COUNTIFS($A$1:$A$230,"="&amp;A88&amp;"?",$B$1:$B$230,"&gt;0",$D$1:$D$230,"&gt;0",F$1:F$230,"=S")+COUNTIFS($A$1:$A$230,"="&amp;A88&amp;"?",$B$1:$B$230,"&gt;0",$D$1:$D$230,"&gt;0",$F$1:$F$230,"=P")+COUNTIFS($A$1:$A$230,"="&amp;A88&amp;"?",$B$1:$B$230,"&gt;0",$D$1:$D$230,"&gt;0",F$1:F$230,"=N"))/COUNTIFS($A$1:$A$230,"="&amp;A88&amp;"?",$B$1:$B$230,"&gt;0",$D$1:$D$230,"&gt;0"),0)</f>
        <v>0</v>
      </c>
      <c r="G88" s="146"/>
      <c r="H88" s="146"/>
      <c r="I88" s="268">
        <f>IF(COUNTIFS($A$1:$A$230,"="&amp;A88&amp;"?",$B$1:$B$230,"&gt;0",$D$1:$D$230,"&gt;0")&gt;0,
        (COUNTIFS($A$1:$A$230,"="&amp;A88&amp;"?",$B$1:$B$230,"&gt;0",$D$1:$D$230,"&gt;0",F$1:F$230,"=S",I$1:I$230,"") +
         (COUNTIFS($A$1:$A$230,"="&amp;A88&amp;"?",$B$1:$B$230,"&gt;0",$D$1:$D$230,"&gt;0",$F$1:$F$230,"=P",I$1:I$230,"")/2) +
         COUNTIFS($A$1:$A$230,"="&amp;A88&amp;"?",$B$1:$B$230,"&gt;0",$D$1:$D$230,"&gt;0",I$1:I$230,"=S") +
         (COUNTIFS($A$1:$A$230,"="&amp;A88&amp;"?",$B$1:$B$230,"&gt;0",$D$1:$D$230,"&gt;0",I$1:I$230,"=P")/2)
         )/COUNTIFS($A$1:$A$230,"="&amp;A88&amp;"?",$B$1:$B$230,"&gt;0",$D$1:$D$230,"&gt;0"),0)</f>
        <v>0</v>
      </c>
      <c r="J88" s="146"/>
      <c r="K88" s="231"/>
      <c r="L88" s="123"/>
    </row>
    <row r="89" spans="1:12" x14ac:dyDescent="0.35">
      <c r="A89" s="118" t="s">
        <v>980</v>
      </c>
      <c r="B89" s="7" t="str">
        <f>IF(  AND(ISNUMBER(C89),OR(ISNUMBER(D89),D89="PG")),IF(IF(Capa!$B$6="B",0,Capa!$B$6)&gt;=C89,1,0),"")</f>
        <v/>
      </c>
      <c r="C89" s="10" t="str">
        <f t="shared" si="1"/>
        <v/>
      </c>
      <c r="D89" s="2"/>
      <c r="E89" s="73">
        <f>IF(SUMIFS($B$1:$B$230,$A$1:$A$230,"="&amp;A88&amp;"?",B$1:B$230,"&gt;0")&lt;=0,0,COUNTIFS($F$1:$F$230,"*",$A$1:$A$230,"="&amp;A88&amp;"?",B$1:B$230,"&gt;0")/SUMIFS($B$1:$B$230,$A$1:$A$230,"="&amp;A88&amp;"?",B$1:B$230,"&gt;0"))</f>
        <v>0</v>
      </c>
      <c r="F89" s="41"/>
      <c r="G89" s="150"/>
      <c r="H89" s="176"/>
      <c r="I89" s="41"/>
      <c r="J89" s="176"/>
      <c r="K89" s="238"/>
      <c r="L89" s="175"/>
    </row>
    <row r="90" spans="1:12" x14ac:dyDescent="0.35">
      <c r="A90" s="118" t="s">
        <v>981</v>
      </c>
      <c r="B90" s="7" t="str">
        <f>IF(  AND(ISNUMBER(C90),OR(ISNUMBER(D90),D90="PG")),IF(IF(Capa!$B$6="B",0,Capa!$B$6)&gt;=C90,1,0),"")</f>
        <v/>
      </c>
      <c r="C90" s="11" t="str">
        <f t="shared" si="1"/>
        <v/>
      </c>
      <c r="D90" s="15"/>
      <c r="E90" s="182" t="s">
        <v>703</v>
      </c>
      <c r="F90" s="24"/>
      <c r="G90" s="132"/>
      <c r="H90" s="132"/>
      <c r="I90" s="24"/>
      <c r="J90" s="132"/>
      <c r="K90" s="183"/>
      <c r="L90" s="270">
        <f>IF(COUNTIFS($A$1:$A$230,"="&amp;$A90,$B$1:$B$230,"&gt;0",$D$1:$D$230,"&gt;0")&gt;0,
        (COUNTIFS($A$1:$A$230,"="&amp;$A90,$B$1:$B$230,"&gt;0",$D$1:$D$230,"&gt;0",F$1:F$230,"=S",I$1:I$230,"") +
         (COUNTIFS($A$1:$A$230,"="&amp;$A90,$B$1:$B$230,"&gt;0",$D$1:$D$230,"&gt;0",$F$1:$F$230,"=P",I$1:I$230,"")/2) +
         COUNTIFS($A$1:$A$230,"="&amp;$A90,$B$1:$B$230,"&gt;0",$D$1:$D$230,"&gt;0",I$1:I$230,"=S") +
         (COUNTIFS($A$1:$A$230,"="&amp;$A90,$B$1:$B$230,"&gt;0",$D$1:$D$230,"&gt;0",I$1:I$230,"=P")/2)
         )/COUNTIFS($A$1:$A$230,"="&amp;$A90,$B$1:$B$230,"&gt;0",$D$1:$D$230,"&gt;0"),"")</f>
        <v>0</v>
      </c>
    </row>
    <row r="91" spans="1:12" ht="7.75" customHeight="1" x14ac:dyDescent="0.35">
      <c r="A91" s="118" t="s">
        <v>981</v>
      </c>
      <c r="B91" s="7" t="str">
        <f>IF(  AND(ISNUMBER(C91),OR(ISNUMBER(D91),D91="PG")),IF(IF(Capa!$B$6="B",0,Capa!$B$6)&gt;=C91,1,0),"")</f>
        <v/>
      </c>
      <c r="C91" s="6">
        <f t="shared" si="1"/>
        <v>0</v>
      </c>
      <c r="D91" s="5" t="s">
        <v>4</v>
      </c>
      <c r="E91" s="171"/>
      <c r="F91" s="27"/>
      <c r="G91" s="187"/>
      <c r="H91" s="157"/>
      <c r="I91" s="27"/>
      <c r="J91" s="157"/>
      <c r="K91" s="233"/>
      <c r="L91" s="123"/>
    </row>
    <row r="92" spans="1:12" ht="130.25" customHeight="1" x14ac:dyDescent="0.35">
      <c r="A92" s="118" t="s">
        <v>981</v>
      </c>
      <c r="B92" s="7">
        <f>IF(  AND(ISNUMBER(C92),OR(ISNUMBER(D92),D92="PG")),IF(IF(Capa!$B$6="B",0,Capa!$B$6)&gt;=C92,1,0),"")</f>
        <v>1</v>
      </c>
      <c r="C92" s="6">
        <f t="shared" si="1"/>
        <v>0</v>
      </c>
      <c r="D92" s="5" t="s">
        <v>295</v>
      </c>
      <c r="E92" s="159" t="s">
        <v>704</v>
      </c>
      <c r="F92" s="26"/>
      <c r="G92" s="160"/>
      <c r="H92" s="161"/>
      <c r="I92" s="32"/>
      <c r="J92" s="157"/>
      <c r="K92" s="236"/>
      <c r="L92" s="123"/>
    </row>
    <row r="93" spans="1:12" ht="43.5" x14ac:dyDescent="0.35">
      <c r="A93" s="118" t="s">
        <v>981</v>
      </c>
      <c r="B93" s="7">
        <f>IF(  AND(ISNUMBER(C93),OR(ISNUMBER(D93),D93="PG")),IF(IF(Capa!$B$6="B",0,Capa!$B$6)&gt;=C93,1,0),"")</f>
        <v>1</v>
      </c>
      <c r="C93" s="6">
        <f t="shared" si="1"/>
        <v>0</v>
      </c>
      <c r="D93" s="5">
        <v>441</v>
      </c>
      <c r="E93" s="164" t="s">
        <v>516</v>
      </c>
      <c r="F93" s="26"/>
      <c r="G93" s="160"/>
      <c r="H93" s="161"/>
      <c r="I93" s="32"/>
      <c r="J93" s="157"/>
      <c r="K93" s="236"/>
      <c r="L93" s="123"/>
    </row>
    <row r="94" spans="1:12" ht="5.4" customHeight="1" x14ac:dyDescent="0.35">
      <c r="A94" s="118" t="s">
        <v>981</v>
      </c>
      <c r="B94" s="7" t="str">
        <f>IF(  AND(ISNUMBER(C94),OR(ISNUMBER(D94),D94="PG")),IF(IF(Capa!$B$6="B",0,Capa!$B$6)&gt;=C94,1,0),"")</f>
        <v/>
      </c>
      <c r="C94" s="6">
        <f t="shared" si="1"/>
        <v>1</v>
      </c>
      <c r="D94" s="5" t="s">
        <v>6</v>
      </c>
      <c r="E94" s="164"/>
      <c r="F94" s="26"/>
      <c r="G94" s="160"/>
      <c r="H94" s="161"/>
      <c r="I94" s="32"/>
      <c r="J94" s="157"/>
      <c r="K94" s="236"/>
      <c r="L94" s="123"/>
    </row>
    <row r="95" spans="1:12" ht="43.5" x14ac:dyDescent="0.35">
      <c r="A95" s="118" t="s">
        <v>981</v>
      </c>
      <c r="B95" s="7">
        <f>IF(  AND(ISNUMBER(C95),OR(ISNUMBER(D95),D95="PG")),IF(IF(Capa!$B$6="B",0,Capa!$B$6)&gt;=C95,1,0),"")</f>
        <v>0</v>
      </c>
      <c r="C95" s="6">
        <f t="shared" si="1"/>
        <v>1</v>
      </c>
      <c r="D95" s="5">
        <v>442</v>
      </c>
      <c r="E95" s="164" t="s">
        <v>253</v>
      </c>
      <c r="F95" s="26"/>
      <c r="G95" s="160"/>
      <c r="H95" s="161"/>
      <c r="I95" s="32"/>
      <c r="J95" s="157"/>
      <c r="K95" s="236"/>
      <c r="L95" s="123"/>
    </row>
    <row r="96" spans="1:12" ht="6" customHeight="1" x14ac:dyDescent="0.35">
      <c r="A96" s="118" t="s">
        <v>981</v>
      </c>
      <c r="B96" s="7" t="str">
        <f>IF(  AND(ISNUMBER(C96),OR(ISNUMBER(D96),D96="PG")),IF(IF(Capa!$B$6="B",0,Capa!$B$6)&gt;=C96,1,0),"")</f>
        <v/>
      </c>
      <c r="C96" s="6">
        <f t="shared" si="1"/>
        <v>2</v>
      </c>
      <c r="D96" s="5" t="s">
        <v>9</v>
      </c>
      <c r="E96" s="164"/>
      <c r="F96" s="26"/>
      <c r="G96" s="160"/>
      <c r="H96" s="161"/>
      <c r="I96" s="32"/>
      <c r="J96" s="157"/>
      <c r="K96" s="236"/>
      <c r="L96" s="123"/>
    </row>
    <row r="97" spans="1:12" ht="43.5" x14ac:dyDescent="0.35">
      <c r="A97" s="118" t="s">
        <v>981</v>
      </c>
      <c r="B97" s="7">
        <f>IF(  AND(ISNUMBER(C97),OR(ISNUMBER(D97),D97="PG")),IF(IF(Capa!$B$6="B",0,Capa!$B$6)&gt;=C97,1,0),"")</f>
        <v>0</v>
      </c>
      <c r="C97" s="6">
        <f t="shared" si="1"/>
        <v>2</v>
      </c>
      <c r="D97" s="5">
        <v>443</v>
      </c>
      <c r="E97" s="164" t="s">
        <v>517</v>
      </c>
      <c r="F97" s="26"/>
      <c r="G97" s="160"/>
      <c r="H97" s="161"/>
      <c r="I97" s="32"/>
      <c r="J97" s="157"/>
      <c r="K97" s="236"/>
      <c r="L97" s="123"/>
    </row>
    <row r="98" spans="1:12" ht="43.5" x14ac:dyDescent="0.35">
      <c r="A98" s="118" t="s">
        <v>981</v>
      </c>
      <c r="B98" s="7">
        <f>IF(  AND(ISNUMBER(C98),OR(ISNUMBER(D98),D98="PG")),IF(IF(Capa!$B$6="B",0,Capa!$B$6)&gt;=C98,1,0),"")</f>
        <v>0</v>
      </c>
      <c r="C98" s="6">
        <f t="shared" si="1"/>
        <v>2</v>
      </c>
      <c r="D98" s="5">
        <v>444</v>
      </c>
      <c r="E98" s="164" t="s">
        <v>518</v>
      </c>
      <c r="F98" s="26"/>
      <c r="G98" s="160"/>
      <c r="H98" s="161"/>
      <c r="I98" s="32"/>
      <c r="J98" s="157"/>
      <c r="K98" s="236"/>
      <c r="L98" s="123"/>
    </row>
    <row r="99" spans="1:12" ht="29" x14ac:dyDescent="0.35">
      <c r="A99" s="118" t="s">
        <v>981</v>
      </c>
      <c r="B99" s="7">
        <f>IF(  AND(ISNUMBER(C99),OR(ISNUMBER(D99),D99="PG")),IF(IF(Capa!$B$6="B",0,Capa!$B$6)&gt;=C99,1,0),"")</f>
        <v>0</v>
      </c>
      <c r="C99" s="6">
        <f t="shared" si="1"/>
        <v>2</v>
      </c>
      <c r="D99" s="5">
        <v>445</v>
      </c>
      <c r="E99" s="164" t="s">
        <v>519</v>
      </c>
      <c r="F99" s="26"/>
      <c r="G99" s="160"/>
      <c r="H99" s="161"/>
      <c r="I99" s="32"/>
      <c r="J99" s="157"/>
      <c r="K99" s="236"/>
      <c r="L99" s="123"/>
    </row>
    <row r="100" spans="1:12" ht="6.65" customHeight="1" x14ac:dyDescent="0.35">
      <c r="A100" s="118" t="s">
        <v>981</v>
      </c>
      <c r="B100" s="7" t="str">
        <f>IF(  AND(ISNUMBER(C100),OR(ISNUMBER(D100),D100="PG")),IF(IF(Capa!$B$6="B",0,Capa!$B$6)&gt;=C100,1,0),"")</f>
        <v/>
      </c>
      <c r="C100" s="6">
        <f t="shared" si="1"/>
        <v>3</v>
      </c>
      <c r="D100" s="5" t="s">
        <v>11</v>
      </c>
      <c r="E100" s="164"/>
      <c r="F100" s="26"/>
      <c r="G100" s="160"/>
      <c r="H100" s="161"/>
      <c r="I100" s="32"/>
      <c r="J100" s="157"/>
      <c r="K100" s="236"/>
      <c r="L100" s="123"/>
    </row>
    <row r="101" spans="1:12" ht="58" x14ac:dyDescent="0.35">
      <c r="A101" s="118" t="s">
        <v>981</v>
      </c>
      <c r="B101" s="7">
        <f>IF(  AND(ISNUMBER(C101),OR(ISNUMBER(D101),D101="PG")),IF(IF(Capa!$B$6="B",0,Capa!$B$6)&gt;=C101,1,0),"")</f>
        <v>0</v>
      </c>
      <c r="C101" s="6">
        <f t="shared" si="1"/>
        <v>3</v>
      </c>
      <c r="D101" s="5">
        <v>446</v>
      </c>
      <c r="E101" s="164" t="s">
        <v>520</v>
      </c>
      <c r="F101" s="26"/>
      <c r="G101" s="160"/>
      <c r="H101" s="161"/>
      <c r="I101" s="32"/>
      <c r="J101" s="157"/>
      <c r="K101" s="236"/>
      <c r="L101" s="123"/>
    </row>
    <row r="102" spans="1:12" ht="29" x14ac:dyDescent="0.35">
      <c r="A102" s="118" t="s">
        <v>981</v>
      </c>
      <c r="B102" s="7">
        <f>IF(  AND(ISNUMBER(C102),OR(ISNUMBER(D102),D102="PG")),IF(IF(Capa!$B$6="B",0,Capa!$B$6)&gt;=C102,1,0),"")</f>
        <v>0</v>
      </c>
      <c r="C102" s="6">
        <f t="shared" si="1"/>
        <v>3</v>
      </c>
      <c r="D102" s="5">
        <v>447</v>
      </c>
      <c r="E102" s="164" t="s">
        <v>521</v>
      </c>
      <c r="F102" s="26"/>
      <c r="G102" s="160"/>
      <c r="H102" s="161"/>
      <c r="I102" s="32"/>
      <c r="J102" s="157"/>
      <c r="K102" s="236"/>
      <c r="L102" s="123"/>
    </row>
    <row r="103" spans="1:12" x14ac:dyDescent="0.35">
      <c r="B103" s="7" t="str">
        <f>IF(  AND(ISNUMBER(C103),OR(ISNUMBER(D103),D103="PG")),IF(IF(Capa!$B$6="B",0,Capa!$B$6)&gt;=C103,1,0),"")</f>
        <v/>
      </c>
      <c r="C103" s="10" t="str">
        <f t="shared" si="1"/>
        <v/>
      </c>
      <c r="D103" s="2"/>
      <c r="E103" s="171"/>
      <c r="F103" s="27"/>
      <c r="G103" s="187"/>
      <c r="H103" s="157"/>
      <c r="I103" s="27"/>
      <c r="J103" s="157"/>
      <c r="K103" s="233"/>
      <c r="L103" s="157"/>
    </row>
    <row r="104" spans="1:12" x14ac:dyDescent="0.35">
      <c r="A104" s="118" t="s">
        <v>982</v>
      </c>
      <c r="B104" s="7" t="str">
        <f>IF(  AND(ISNUMBER(C104),OR(ISNUMBER(D104),D104="PG")),IF(IF(Capa!$B$6="B",0,Capa!$B$6)&gt;=C104,1,0),"")</f>
        <v/>
      </c>
      <c r="C104" s="11" t="str">
        <f t="shared" si="1"/>
        <v/>
      </c>
      <c r="D104" s="15"/>
      <c r="E104" s="182" t="s">
        <v>705</v>
      </c>
      <c r="F104" s="24"/>
      <c r="G104" s="132"/>
      <c r="H104" s="132"/>
      <c r="I104" s="24"/>
      <c r="J104" s="132"/>
      <c r="K104" s="183"/>
      <c r="L104" s="270">
        <f>IF(COUNTIFS($A$1:$A$230,"="&amp;$A104,$B$1:$B$230,"&gt;0",$D$1:$D$230,"&gt;0")&gt;0,
        (COUNTIFS($A$1:$A$230,"="&amp;$A104,$B$1:$B$230,"&gt;0",$D$1:$D$230,"&gt;0",F$1:F$230,"=S",I$1:I$230,"") +
         (COUNTIFS($A$1:$A$230,"="&amp;$A104,$B$1:$B$230,"&gt;0",$D$1:$D$230,"&gt;0",$F$1:$F$230,"=P",I$1:I$230,"")/2) +
         COUNTIFS($A$1:$A$230,"="&amp;$A104,$B$1:$B$230,"&gt;0",$D$1:$D$230,"&gt;0",I$1:I$230,"=S") +
         (COUNTIFS($A$1:$A$230,"="&amp;$A104,$B$1:$B$230,"&gt;0",$D$1:$D$230,"&gt;0",I$1:I$230,"=P")/2)
         )/COUNTIFS($A$1:$A$230,"="&amp;$A104,$B$1:$B$230,"&gt;0",$D$1:$D$230,"&gt;0"),"")</f>
        <v>0</v>
      </c>
    </row>
    <row r="105" spans="1:12" ht="9" customHeight="1" x14ac:dyDescent="0.35">
      <c r="A105" s="118" t="s">
        <v>982</v>
      </c>
      <c r="B105" s="7" t="str">
        <f>IF(  AND(ISNUMBER(C105),OR(ISNUMBER(D105),D105="PG")),IF(IF(Capa!$B$6="B",0,Capa!$B$6)&gt;=C105,1,0),"")</f>
        <v/>
      </c>
      <c r="C105" s="6">
        <f t="shared" si="1"/>
        <v>0</v>
      </c>
      <c r="D105" s="5" t="s">
        <v>4</v>
      </c>
      <c r="E105" s="171"/>
      <c r="F105" s="27"/>
      <c r="G105" s="187"/>
      <c r="H105" s="157"/>
      <c r="I105" s="27"/>
      <c r="J105" s="157"/>
      <c r="K105" s="233"/>
      <c r="L105" s="123"/>
    </row>
    <row r="106" spans="1:12" ht="91" x14ac:dyDescent="0.35">
      <c r="A106" s="118" t="s">
        <v>982</v>
      </c>
      <c r="B106" s="7">
        <f>IF(  AND(ISNUMBER(C106),OR(ISNUMBER(D106),D106="PG")),IF(IF(Capa!$B$6="B",0,Capa!$B$6)&gt;=C106,1,0),"")</f>
        <v>1</v>
      </c>
      <c r="C106" s="6">
        <f t="shared" si="1"/>
        <v>0</v>
      </c>
      <c r="D106" s="5" t="s">
        <v>295</v>
      </c>
      <c r="E106" s="159" t="s">
        <v>522</v>
      </c>
      <c r="F106" s="26"/>
      <c r="G106" s="160"/>
      <c r="H106" s="161"/>
      <c r="I106" s="32"/>
      <c r="J106" s="157"/>
      <c r="K106" s="236"/>
      <c r="L106" s="123"/>
    </row>
    <row r="107" spans="1:12" ht="29" x14ac:dyDescent="0.35">
      <c r="A107" s="118" t="s">
        <v>982</v>
      </c>
      <c r="B107" s="7">
        <f>IF(  AND(ISNUMBER(C107),OR(ISNUMBER(D107),D107="PG")),IF(IF(Capa!$B$6="B",0,Capa!$B$6)&gt;=C107,1,0),"")</f>
        <v>1</v>
      </c>
      <c r="C107" s="6">
        <f>IF(ISBLANK(D107),"",IF(ISERR(SEARCH(D107&amp;"\","&lt;B&gt;\&lt;1&gt;\&lt;2&gt;\&lt;3&gt;\")),IF(AND(NOT(ISBLANK(C105)),C105&lt;=3),C105,""),
IF(SEARCH(D107&amp;"\","&lt;B&gt;\&lt;1&gt;\&lt;2&gt;\&lt;3&gt;\")=1,0,IF(SEARCH(D107&amp;"\","&lt;B&gt;\&lt;1&gt;\&lt;2&gt;\&lt;3&gt;\")=5,1,IF(SEARCH(D107&amp;"\","&lt;B&gt;\&lt;1&gt;\&lt;2&gt;\&lt;3&gt;\")=9,2,IF(SEARCH(D107&amp;"\","&lt;B&gt;\&lt;1&gt;\&lt;2&gt;\&lt;3&gt;\")=13,3,""))))))</f>
        <v>0</v>
      </c>
      <c r="D107" s="5">
        <v>448</v>
      </c>
      <c r="E107" s="239" t="s">
        <v>523</v>
      </c>
      <c r="F107" s="26"/>
      <c r="G107" s="160"/>
      <c r="H107" s="161"/>
      <c r="I107" s="32"/>
      <c r="J107" s="157"/>
      <c r="K107" s="236"/>
      <c r="L107" s="123"/>
    </row>
    <row r="108" spans="1:12" ht="29" x14ac:dyDescent="0.35">
      <c r="A108" s="118" t="s">
        <v>982</v>
      </c>
      <c r="B108" s="7">
        <f>IF(  AND(ISNUMBER(C108),OR(ISNUMBER(D108),D108="PG")),IF(IF(Capa!$B$6="B",0,Capa!$B$6)&gt;=C108,1,0),"")</f>
        <v>1</v>
      </c>
      <c r="C108" s="6">
        <f>IF(ISBLANK(D108),"",IF(ISERR(SEARCH(D108&amp;"\","&lt;B&gt;\&lt;1&gt;\&lt;2&gt;\&lt;3&gt;\")),IF(AND(NOT(ISBLANK(C106)),C106&lt;=3),C106,""),
IF(SEARCH(D108&amp;"\","&lt;B&gt;\&lt;1&gt;\&lt;2&gt;\&lt;3&gt;\")=1,0,IF(SEARCH(D108&amp;"\","&lt;B&gt;\&lt;1&gt;\&lt;2&gt;\&lt;3&gt;\")=5,1,IF(SEARCH(D108&amp;"\","&lt;B&gt;\&lt;1&gt;\&lt;2&gt;\&lt;3&gt;\")=9,2,IF(SEARCH(D108&amp;"\","&lt;B&gt;\&lt;1&gt;\&lt;2&gt;\&lt;3&gt;\")=13,3,""))))))</f>
        <v>0</v>
      </c>
      <c r="D108" s="5">
        <v>449</v>
      </c>
      <c r="E108" s="164" t="s">
        <v>254</v>
      </c>
      <c r="F108" s="26"/>
      <c r="G108" s="160"/>
      <c r="H108" s="161"/>
      <c r="I108" s="32"/>
      <c r="J108" s="157"/>
      <c r="K108" s="236"/>
      <c r="L108" s="123"/>
    </row>
    <row r="109" spans="1:12" ht="91.75" customHeight="1" x14ac:dyDescent="0.35">
      <c r="A109" s="118" t="s">
        <v>982</v>
      </c>
      <c r="B109" s="7">
        <f>IF(  AND(ISNUMBER(C109),OR(ISNUMBER(D109),D109="PG")),IF(IF(Capa!$B$6="B",0,Capa!$B$6)&gt;=C109,1,0),"")</f>
        <v>1</v>
      </c>
      <c r="C109" s="6">
        <f t="shared" si="1"/>
        <v>0</v>
      </c>
      <c r="D109" s="5">
        <v>450</v>
      </c>
      <c r="E109" s="164" t="s">
        <v>255</v>
      </c>
      <c r="F109" s="26"/>
      <c r="G109" s="160"/>
      <c r="H109" s="161"/>
      <c r="I109" s="32"/>
      <c r="J109" s="157"/>
      <c r="K109" s="236"/>
      <c r="L109" s="123"/>
    </row>
    <row r="110" spans="1:12" ht="43.5" x14ac:dyDescent="0.35">
      <c r="A110" s="118" t="s">
        <v>982</v>
      </c>
      <c r="B110" s="7">
        <f>IF(  AND(ISNUMBER(C110),OR(ISNUMBER(D110),D110="PG")),IF(IF(Capa!$B$6="B",0,Capa!$B$6)&gt;=C110,1,0),"")</f>
        <v>1</v>
      </c>
      <c r="C110" s="6">
        <f t="shared" si="1"/>
        <v>0</v>
      </c>
      <c r="D110" s="5">
        <v>451</v>
      </c>
      <c r="E110" s="164" t="s">
        <v>524</v>
      </c>
      <c r="F110" s="26"/>
      <c r="G110" s="160"/>
      <c r="H110" s="161"/>
      <c r="I110" s="32"/>
      <c r="J110" s="157"/>
      <c r="K110" s="236"/>
      <c r="L110" s="123"/>
    </row>
    <row r="111" spans="1:12" ht="8.4" customHeight="1" x14ac:dyDescent="0.35">
      <c r="A111" s="118" t="s">
        <v>982</v>
      </c>
      <c r="B111" s="7" t="str">
        <f>IF(  AND(ISNUMBER(C111),OR(ISNUMBER(D111),D111="PG")),IF(IF(Capa!$B$6="B",0,Capa!$B$6)&gt;=C111,1,0),"")</f>
        <v/>
      </c>
      <c r="C111" s="6">
        <f t="shared" si="1"/>
        <v>1</v>
      </c>
      <c r="D111" s="5" t="s">
        <v>6</v>
      </c>
      <c r="E111" s="164"/>
      <c r="F111" s="26"/>
      <c r="G111" s="160"/>
      <c r="H111" s="161"/>
      <c r="I111" s="32"/>
      <c r="J111" s="157"/>
      <c r="K111" s="236"/>
      <c r="L111" s="123"/>
    </row>
    <row r="112" spans="1:12" ht="43.5" x14ac:dyDescent="0.35">
      <c r="A112" s="118" t="s">
        <v>982</v>
      </c>
      <c r="B112" s="7">
        <f>IF(  AND(ISNUMBER(C112),OR(ISNUMBER(D112),D112="PG")),IF(IF(Capa!$B$6="B",0,Capa!$B$6)&gt;=C112,1,0),"")</f>
        <v>0</v>
      </c>
      <c r="C112" s="6">
        <f>IF(ISBLANK(D112),"",IF(ISERR(SEARCH(D112&amp;"\","&lt;B&gt;\&lt;1&gt;\&lt;2&gt;\&lt;3&gt;\")),IF(AND(NOT(ISBLANK(C111)),C111&lt;=3),C111,""),
IF(SEARCH(D112&amp;"\","&lt;B&gt;\&lt;1&gt;\&lt;2&gt;\&lt;3&gt;\")=1,0,IF(SEARCH(D112&amp;"\","&lt;B&gt;\&lt;1&gt;\&lt;2&gt;\&lt;3&gt;\")=5,1,IF(SEARCH(D112&amp;"\","&lt;B&gt;\&lt;1&gt;\&lt;2&gt;\&lt;3&gt;\")=9,2,IF(SEARCH(D112&amp;"\","&lt;B&gt;\&lt;1&gt;\&lt;2&gt;\&lt;3&gt;\")=13,3,""))))))</f>
        <v>1</v>
      </c>
      <c r="D112" s="5">
        <v>452</v>
      </c>
      <c r="E112" s="164" t="s">
        <v>525</v>
      </c>
      <c r="F112" s="26"/>
      <c r="G112" s="160"/>
      <c r="H112" s="161"/>
      <c r="I112" s="32"/>
      <c r="J112" s="157"/>
      <c r="K112" s="236"/>
      <c r="L112" s="123"/>
    </row>
    <row r="113" spans="1:12" ht="43.5" x14ac:dyDescent="0.35">
      <c r="A113" s="118" t="s">
        <v>982</v>
      </c>
      <c r="B113" s="7">
        <f>IF(  AND(ISNUMBER(C113),OR(ISNUMBER(D113),D113="PG")),IF(IF(Capa!$B$6="B",0,Capa!$B$6)&gt;=C113,1,0),"")</f>
        <v>0</v>
      </c>
      <c r="C113" s="6">
        <f>IF(ISBLANK(D113),"",IF(ISERR(SEARCH(D113&amp;"\","&lt;B&gt;\&lt;1&gt;\&lt;2&gt;\&lt;3&gt;\")),IF(AND(NOT(ISBLANK(C112)),C112&lt;=3),C112,""),
IF(SEARCH(D113&amp;"\","&lt;B&gt;\&lt;1&gt;\&lt;2&gt;\&lt;3&gt;\")=1,0,IF(SEARCH(D113&amp;"\","&lt;B&gt;\&lt;1&gt;\&lt;2&gt;\&lt;3&gt;\")=5,1,IF(SEARCH(D113&amp;"\","&lt;B&gt;\&lt;1&gt;\&lt;2&gt;\&lt;3&gt;\")=9,2,IF(SEARCH(D113&amp;"\","&lt;B&gt;\&lt;1&gt;\&lt;2&gt;\&lt;3&gt;\")=13,3,""))))))</f>
        <v>1</v>
      </c>
      <c r="D113" s="5">
        <v>453</v>
      </c>
      <c r="E113" s="164" t="s">
        <v>706</v>
      </c>
      <c r="F113" s="26"/>
      <c r="G113" s="160"/>
      <c r="H113" s="161"/>
      <c r="I113" s="32"/>
      <c r="J113" s="157"/>
      <c r="K113" s="236"/>
      <c r="L113" s="123"/>
    </row>
    <row r="114" spans="1:12" ht="43.5" x14ac:dyDescent="0.35">
      <c r="A114" s="118" t="s">
        <v>982</v>
      </c>
      <c r="B114" s="7">
        <f>IF(  AND(ISNUMBER(C114),OR(ISNUMBER(D114),D114="PG")),IF(IF(Capa!$B$6="B",0,Capa!$B$6)&gt;=C114,1,0),"")</f>
        <v>0</v>
      </c>
      <c r="C114" s="6">
        <f>IF(ISBLANK(D114),"",IF(ISERR(SEARCH(D114&amp;"\","&lt;B&gt;\&lt;1&gt;\&lt;2&gt;\&lt;3&gt;\")),IF(AND(NOT(ISBLANK(C113)),C113&lt;=3),C113,""),
IF(SEARCH(D114&amp;"\","&lt;B&gt;\&lt;1&gt;\&lt;2&gt;\&lt;3&gt;\")=1,0,IF(SEARCH(D114&amp;"\","&lt;B&gt;\&lt;1&gt;\&lt;2&gt;\&lt;3&gt;\")=5,1,IF(SEARCH(D114&amp;"\","&lt;B&gt;\&lt;1&gt;\&lt;2&gt;\&lt;3&gt;\")=9,2,IF(SEARCH(D114&amp;"\","&lt;B&gt;\&lt;1&gt;\&lt;2&gt;\&lt;3&gt;\")=13,3,""))))))</f>
        <v>1</v>
      </c>
      <c r="D114" s="5">
        <v>454</v>
      </c>
      <c r="E114" s="164" t="s">
        <v>526</v>
      </c>
      <c r="F114" s="26"/>
      <c r="G114" s="160"/>
      <c r="H114" s="161"/>
      <c r="I114" s="32"/>
      <c r="J114" s="157"/>
      <c r="K114" s="236"/>
      <c r="L114" s="123"/>
    </row>
    <row r="115" spans="1:12" ht="7.25" customHeight="1" x14ac:dyDescent="0.35">
      <c r="A115" s="118" t="s">
        <v>982</v>
      </c>
      <c r="B115" s="7" t="str">
        <f>IF(  AND(ISNUMBER(C115),OR(ISNUMBER(D115),D115="PG")),IF(IF(Capa!$B$6="B",0,Capa!$B$6)&gt;=C115,1,0),"")</f>
        <v/>
      </c>
      <c r="C115" s="6">
        <f t="shared" si="1"/>
        <v>2</v>
      </c>
      <c r="D115" s="5" t="s">
        <v>9</v>
      </c>
      <c r="E115" s="164"/>
      <c r="F115" s="26"/>
      <c r="G115" s="160"/>
      <c r="H115" s="161"/>
      <c r="I115" s="32"/>
      <c r="J115" s="157"/>
      <c r="K115" s="236"/>
      <c r="L115" s="123"/>
    </row>
    <row r="116" spans="1:12" ht="46.75" customHeight="1" x14ac:dyDescent="0.35">
      <c r="A116" s="118" t="s">
        <v>982</v>
      </c>
      <c r="B116" s="7">
        <f>IF(  AND(ISNUMBER(C116),OR(ISNUMBER(D116),D116="PG")),IF(IF(Capa!$B$6="B",0,Capa!$B$6)&gt;=C116,1,0),"")</f>
        <v>0</v>
      </c>
      <c r="C116" s="6">
        <f>IF(ISBLANK(D116),"",IF(ISERR(SEARCH(D116&amp;"\","&lt;B&gt;\&lt;1&gt;\&lt;2&gt;\&lt;3&gt;\")),IF(AND(NOT(ISBLANK(C115)),C115&lt;=3),C115,""),
IF(SEARCH(D116&amp;"\","&lt;B&gt;\&lt;1&gt;\&lt;2&gt;\&lt;3&gt;\")=1,0,IF(SEARCH(D116&amp;"\","&lt;B&gt;\&lt;1&gt;\&lt;2&gt;\&lt;3&gt;\")=5,1,IF(SEARCH(D116&amp;"\","&lt;B&gt;\&lt;1&gt;\&lt;2&gt;\&lt;3&gt;\")=9,2,IF(SEARCH(D116&amp;"\","&lt;B&gt;\&lt;1&gt;\&lt;2&gt;\&lt;3&gt;\")=13,3,""))))))</f>
        <v>2</v>
      </c>
      <c r="D116" s="5">
        <v>455</v>
      </c>
      <c r="E116" s="164" t="s">
        <v>527</v>
      </c>
      <c r="F116" s="26"/>
      <c r="G116" s="160"/>
      <c r="H116" s="161"/>
      <c r="I116" s="32"/>
      <c r="J116" s="157"/>
      <c r="K116" s="236"/>
      <c r="L116" s="123"/>
    </row>
    <row r="117" spans="1:12" ht="58" x14ac:dyDescent="0.35">
      <c r="A117" s="118" t="s">
        <v>982</v>
      </c>
      <c r="B117" s="7">
        <f>IF(  AND(ISNUMBER(C117),OR(ISNUMBER(D117),D117="PG")),IF(IF(Capa!$B$6="B",0,Capa!$B$6)&gt;=C117,1,0),"")</f>
        <v>0</v>
      </c>
      <c r="C117" s="6">
        <f>IF(ISBLANK(D117),"",IF(ISERR(SEARCH(D117&amp;"\","&lt;B&gt;\&lt;1&gt;\&lt;2&gt;\&lt;3&gt;\")),IF(AND(NOT(ISBLANK(C116)),C116&lt;=3),C116,""),
IF(SEARCH(D117&amp;"\","&lt;B&gt;\&lt;1&gt;\&lt;2&gt;\&lt;3&gt;\")=1,0,IF(SEARCH(D117&amp;"\","&lt;B&gt;\&lt;1&gt;\&lt;2&gt;\&lt;3&gt;\")=5,1,IF(SEARCH(D117&amp;"\","&lt;B&gt;\&lt;1&gt;\&lt;2&gt;\&lt;3&gt;\")=9,2,IF(SEARCH(D117&amp;"\","&lt;B&gt;\&lt;1&gt;\&lt;2&gt;\&lt;3&gt;\")=13,3,""))))))</f>
        <v>2</v>
      </c>
      <c r="D117" s="5">
        <v>456</v>
      </c>
      <c r="E117" s="164" t="s">
        <v>707</v>
      </c>
      <c r="F117" s="26"/>
      <c r="G117" s="160"/>
      <c r="H117" s="161"/>
      <c r="I117" s="32"/>
      <c r="J117" s="157"/>
      <c r="K117" s="236"/>
      <c r="L117" s="123"/>
    </row>
    <row r="118" spans="1:12" ht="29" x14ac:dyDescent="0.35">
      <c r="A118" s="118" t="s">
        <v>982</v>
      </c>
      <c r="B118" s="7">
        <f>IF(  AND(ISNUMBER(C118),OR(ISNUMBER(D118),D118="PG")),IF(IF(Capa!$B$6="B",0,Capa!$B$6)&gt;=C118,1,0),"")</f>
        <v>0</v>
      </c>
      <c r="C118" s="6">
        <f t="shared" si="1"/>
        <v>2</v>
      </c>
      <c r="D118" s="5">
        <v>457</v>
      </c>
      <c r="E118" s="164" t="s">
        <v>256</v>
      </c>
      <c r="F118" s="26"/>
      <c r="G118" s="160"/>
      <c r="H118" s="161"/>
      <c r="I118" s="32"/>
      <c r="J118" s="157"/>
      <c r="K118" s="236"/>
      <c r="L118" s="123"/>
    </row>
    <row r="119" spans="1:12" ht="29" x14ac:dyDescent="0.35">
      <c r="A119" s="118" t="s">
        <v>982</v>
      </c>
      <c r="B119" s="7">
        <f>IF(  AND(ISNUMBER(C119),OR(ISNUMBER(D119),D119="PG")),IF(IF(Capa!$B$6="B",0,Capa!$B$6)&gt;=C119,1,0),"")</f>
        <v>0</v>
      </c>
      <c r="C119" s="6">
        <f>IF(ISBLANK(D119),"",IF(ISERR(SEARCH(D119&amp;"\","&lt;B&gt;\&lt;1&gt;\&lt;2&gt;\&lt;3&gt;\")),IF(AND(NOT(ISBLANK(C118)),C118&lt;=3),C118,""),
IF(SEARCH(D119&amp;"\","&lt;B&gt;\&lt;1&gt;\&lt;2&gt;\&lt;3&gt;\")=1,0,IF(SEARCH(D119&amp;"\","&lt;B&gt;\&lt;1&gt;\&lt;2&gt;\&lt;3&gt;\")=5,1,IF(SEARCH(D119&amp;"\","&lt;B&gt;\&lt;1&gt;\&lt;2&gt;\&lt;3&gt;\")=9,2,IF(SEARCH(D119&amp;"\","&lt;B&gt;\&lt;1&gt;\&lt;2&gt;\&lt;3&gt;\")=13,3,""))))))</f>
        <v>2</v>
      </c>
      <c r="D119" s="5">
        <v>458</v>
      </c>
      <c r="E119" s="164" t="s">
        <v>257</v>
      </c>
      <c r="F119" s="26"/>
      <c r="G119" s="160"/>
      <c r="H119" s="161"/>
      <c r="I119" s="32"/>
      <c r="J119" s="157"/>
      <c r="K119" s="236"/>
      <c r="L119" s="123"/>
    </row>
    <row r="120" spans="1:12" ht="7.75" customHeight="1" x14ac:dyDescent="0.35">
      <c r="A120" s="118" t="s">
        <v>982</v>
      </c>
      <c r="B120" s="7" t="str">
        <f>IF(  AND(ISNUMBER(C120),OR(ISNUMBER(D120),D120="PG")),IF(IF(Capa!$B$6="B",0,Capa!$B$6)&gt;=C120,1,0),"")</f>
        <v/>
      </c>
      <c r="C120" s="6">
        <f t="shared" si="1"/>
        <v>3</v>
      </c>
      <c r="D120" s="5" t="s">
        <v>11</v>
      </c>
      <c r="E120" s="164"/>
      <c r="F120" s="26"/>
      <c r="G120" s="160"/>
      <c r="H120" s="161"/>
      <c r="I120" s="32"/>
      <c r="J120" s="157"/>
      <c r="K120" s="236"/>
      <c r="L120" s="123"/>
    </row>
    <row r="121" spans="1:12" ht="58" x14ac:dyDescent="0.35">
      <c r="A121" s="118" t="s">
        <v>982</v>
      </c>
      <c r="B121" s="7">
        <f>IF(  AND(ISNUMBER(C121),OR(ISNUMBER(D121),D121="PG")),IF(IF(Capa!$B$6="B",0,Capa!$B$6)&gt;=C121,1,0),"")</f>
        <v>0</v>
      </c>
      <c r="C121" s="6">
        <f t="shared" si="1"/>
        <v>3</v>
      </c>
      <c r="D121" s="5">
        <v>459</v>
      </c>
      <c r="E121" s="164" t="s">
        <v>528</v>
      </c>
      <c r="F121" s="26"/>
      <c r="G121" s="160"/>
      <c r="H121" s="161"/>
      <c r="I121" s="32"/>
      <c r="J121" s="157"/>
      <c r="K121" s="236"/>
      <c r="L121" s="123"/>
    </row>
    <row r="122" spans="1:12" ht="58" x14ac:dyDescent="0.35">
      <c r="A122" s="118" t="s">
        <v>982</v>
      </c>
      <c r="B122" s="7">
        <f>IF(  AND(ISNUMBER(C122),OR(ISNUMBER(D122),D122="PG")),IF(IF(Capa!$B$6="B",0,Capa!$B$6)&gt;=C122,1,0),"")</f>
        <v>0</v>
      </c>
      <c r="C122" s="6">
        <f t="shared" ref="C122:C188" si="2">IF(ISBLANK(D122),"",IF(ISERR(SEARCH(D122&amp;"\","&lt;B&gt;\&lt;1&gt;\&lt;2&gt;\&lt;3&gt;\")),IF(AND(NOT(ISBLANK(C121)),C121&lt;=3),C121,""),
IF(SEARCH(D122&amp;"\","&lt;B&gt;\&lt;1&gt;\&lt;2&gt;\&lt;3&gt;\")=1,0,IF(SEARCH(D122&amp;"\","&lt;B&gt;\&lt;1&gt;\&lt;2&gt;\&lt;3&gt;\")=5,1,IF(SEARCH(D122&amp;"\","&lt;B&gt;\&lt;1&gt;\&lt;2&gt;\&lt;3&gt;\")=9,2,IF(SEARCH(D122&amp;"\","&lt;B&gt;\&lt;1&gt;\&lt;2&gt;\&lt;3&gt;\")=13,3,""))))))</f>
        <v>3</v>
      </c>
      <c r="D122" s="5">
        <v>460</v>
      </c>
      <c r="E122" s="164" t="s">
        <v>258</v>
      </c>
      <c r="F122" s="26"/>
      <c r="G122" s="160"/>
      <c r="H122" s="161"/>
      <c r="I122" s="32"/>
      <c r="J122" s="157"/>
      <c r="K122" s="236"/>
      <c r="L122" s="123"/>
    </row>
    <row r="123" spans="1:12" ht="29" x14ac:dyDescent="0.35">
      <c r="A123" s="118" t="s">
        <v>982</v>
      </c>
      <c r="B123" s="7">
        <f>IF(  AND(ISNUMBER(C123),OR(ISNUMBER(D123),D123="PG")),IF(IF(Capa!$B$6="B",0,Capa!$B$6)&gt;=C123,1,0),"")</f>
        <v>0</v>
      </c>
      <c r="C123" s="6">
        <f t="shared" si="2"/>
        <v>3</v>
      </c>
      <c r="D123" s="5">
        <v>461</v>
      </c>
      <c r="E123" s="164" t="s">
        <v>259</v>
      </c>
      <c r="F123" s="26"/>
      <c r="G123" s="160"/>
      <c r="H123" s="161"/>
      <c r="I123" s="32"/>
      <c r="J123" s="157"/>
      <c r="K123" s="236"/>
      <c r="L123" s="123"/>
    </row>
    <row r="124" spans="1:12" x14ac:dyDescent="0.35">
      <c r="B124" s="7" t="str">
        <f>IF(  AND(ISNUMBER(C124),OR(ISNUMBER(D124),D124="PG")),IF(IF(Capa!$B$6="B",0,Capa!$B$6)&gt;=C124,1,0),"")</f>
        <v/>
      </c>
      <c r="C124" s="10" t="str">
        <f t="shared" si="2"/>
        <v/>
      </c>
      <c r="D124" s="2"/>
      <c r="E124" s="171"/>
      <c r="F124" s="27"/>
      <c r="G124" s="187"/>
      <c r="H124" s="157"/>
      <c r="I124" s="27"/>
      <c r="J124" s="157"/>
      <c r="K124" s="233"/>
      <c r="L124" s="157"/>
    </row>
    <row r="125" spans="1:12" x14ac:dyDescent="0.35">
      <c r="A125" s="118" t="s">
        <v>983</v>
      </c>
      <c r="B125" s="7" t="str">
        <f>IF(  AND(ISNUMBER(C125),OR(ISNUMBER(D125),D125="PG")),IF(IF(Capa!$B$6="B",0,Capa!$B$6)&gt;=C125,1,0),"")</f>
        <v/>
      </c>
      <c r="C125" s="11" t="str">
        <f t="shared" si="2"/>
        <v/>
      </c>
      <c r="D125" s="15"/>
      <c r="E125" s="182" t="s">
        <v>708</v>
      </c>
      <c r="F125" s="24"/>
      <c r="G125" s="132"/>
      <c r="H125" s="132"/>
      <c r="I125" s="24"/>
      <c r="J125" s="132"/>
      <c r="K125" s="183"/>
      <c r="L125" s="270">
        <f>IF(COUNTIFS($A$1:$A$230,"="&amp;$A125,$B$1:$B$230,"&gt;0",$D$1:$D$230,"&gt;0")&gt;0,
        (COUNTIFS($A$1:$A$230,"="&amp;$A125,$B$1:$B$230,"&gt;0",$D$1:$D$230,"&gt;0",F$1:F$230,"=S",I$1:I$230,"") +
         (COUNTIFS($A$1:$A$230,"="&amp;$A125,$B$1:$B$230,"&gt;0",$D$1:$D$230,"&gt;0",$F$1:$F$230,"=P",I$1:I$230,"")/2) +
         COUNTIFS($A$1:$A$230,"="&amp;$A125,$B$1:$B$230,"&gt;0",$D$1:$D$230,"&gt;0",I$1:I$230,"=S") +
         (COUNTIFS($A$1:$A$230,"="&amp;$A125,$B$1:$B$230,"&gt;0",$D$1:$D$230,"&gt;0",I$1:I$230,"=P")/2)
         )/COUNTIFS($A$1:$A$230,"="&amp;$A125,$B$1:$B$230,"&gt;0",$D$1:$D$230,"&gt;0"),"")</f>
        <v>0</v>
      </c>
    </row>
    <row r="126" spans="1:12" ht="7.25" customHeight="1" x14ac:dyDescent="0.35">
      <c r="A126" s="118" t="s">
        <v>983</v>
      </c>
      <c r="B126" s="7" t="str">
        <f>IF(  AND(ISNUMBER(C126),OR(ISNUMBER(D126),D126="PG")),IF(IF(Capa!$B$6="B",0,Capa!$B$6)&gt;=C126,1,0),"")</f>
        <v/>
      </c>
      <c r="C126" s="6">
        <f t="shared" si="2"/>
        <v>0</v>
      </c>
      <c r="D126" s="5" t="s">
        <v>4</v>
      </c>
      <c r="E126" s="171"/>
      <c r="F126" s="27"/>
      <c r="G126" s="187"/>
      <c r="H126" s="157"/>
      <c r="I126" s="27"/>
      <c r="J126" s="157"/>
      <c r="K126" s="233"/>
      <c r="L126" s="123"/>
    </row>
    <row r="127" spans="1:12" ht="65" x14ac:dyDescent="0.35">
      <c r="A127" s="118" t="s">
        <v>983</v>
      </c>
      <c r="B127" s="7">
        <f>IF(  AND(ISNUMBER(C127),OR(ISNUMBER(D127),D127="PG")),IF(IF(Capa!$B$6="B",0,Capa!$B$6)&gt;=C127,1,0),"")</f>
        <v>1</v>
      </c>
      <c r="C127" s="6">
        <f t="shared" si="2"/>
        <v>0</v>
      </c>
      <c r="D127" s="5" t="s">
        <v>295</v>
      </c>
      <c r="E127" s="159" t="s">
        <v>709</v>
      </c>
      <c r="F127" s="26"/>
      <c r="G127" s="160"/>
      <c r="H127" s="161"/>
      <c r="I127" s="32"/>
      <c r="J127" s="157"/>
      <c r="K127" s="236"/>
      <c r="L127" s="123"/>
    </row>
    <row r="128" spans="1:12" ht="58" x14ac:dyDescent="0.35">
      <c r="A128" s="118" t="s">
        <v>983</v>
      </c>
      <c r="B128" s="7">
        <f>IF(  AND(ISNUMBER(C128),OR(ISNUMBER(D128),D128="PG")),IF(IF(Capa!$B$6="B",0,Capa!$B$6)&gt;=C128,1,0),"")</f>
        <v>1</v>
      </c>
      <c r="C128" s="6">
        <f t="shared" si="2"/>
        <v>0</v>
      </c>
      <c r="D128" s="5">
        <v>462</v>
      </c>
      <c r="E128" s="164" t="s">
        <v>529</v>
      </c>
      <c r="F128" s="26"/>
      <c r="G128" s="160"/>
      <c r="H128" s="161"/>
      <c r="I128" s="32"/>
      <c r="J128" s="157"/>
      <c r="K128" s="236"/>
      <c r="L128" s="123"/>
    </row>
    <row r="129" spans="1:12" ht="43.5" x14ac:dyDescent="0.35">
      <c r="A129" s="118" t="s">
        <v>983</v>
      </c>
      <c r="B129" s="7">
        <f>IF(  AND(ISNUMBER(C129),OR(ISNUMBER(D129),D129="PG")),IF(IF(Capa!$B$6="B",0,Capa!$B$6)&gt;=C129,1,0),"")</f>
        <v>1</v>
      </c>
      <c r="C129" s="6">
        <f t="shared" si="2"/>
        <v>0</v>
      </c>
      <c r="D129" s="5">
        <v>463</v>
      </c>
      <c r="E129" s="164" t="s">
        <v>260</v>
      </c>
      <c r="F129" s="26"/>
      <c r="G129" s="160"/>
      <c r="H129" s="161"/>
      <c r="I129" s="32"/>
      <c r="J129" s="157"/>
      <c r="K129" s="236"/>
      <c r="L129" s="123"/>
    </row>
    <row r="130" spans="1:12" ht="7.75" customHeight="1" x14ac:dyDescent="0.35">
      <c r="A130" s="118" t="s">
        <v>983</v>
      </c>
      <c r="B130" s="7" t="str">
        <f>IF(  AND(ISNUMBER(C130),OR(ISNUMBER(D130),D130="PG")),IF(IF(Capa!$B$6="B",0,Capa!$B$6)&gt;=C130,1,0),"")</f>
        <v/>
      </c>
      <c r="C130" s="6">
        <f t="shared" si="2"/>
        <v>1</v>
      </c>
      <c r="D130" s="5" t="s">
        <v>6</v>
      </c>
      <c r="E130" s="164"/>
      <c r="F130" s="26"/>
      <c r="G130" s="160"/>
      <c r="H130" s="161"/>
      <c r="I130" s="32"/>
      <c r="J130" s="157"/>
      <c r="K130" s="236"/>
      <c r="L130" s="123"/>
    </row>
    <row r="131" spans="1:12" ht="58" x14ac:dyDescent="0.35">
      <c r="A131" s="118" t="s">
        <v>983</v>
      </c>
      <c r="B131" s="7">
        <f>IF(  AND(ISNUMBER(C131),OR(ISNUMBER(D131),D131="PG")),IF(IF(Capa!$B$6="B",0,Capa!$B$6)&gt;=C131,1,0),"")</f>
        <v>0</v>
      </c>
      <c r="C131" s="6">
        <f t="shared" si="2"/>
        <v>1</v>
      </c>
      <c r="D131" s="5">
        <v>464</v>
      </c>
      <c r="E131" s="164" t="s">
        <v>710</v>
      </c>
      <c r="F131" s="26"/>
      <c r="G131" s="160"/>
      <c r="H131" s="161"/>
      <c r="I131" s="32"/>
      <c r="J131" s="157"/>
      <c r="K131" s="236"/>
      <c r="L131" s="123"/>
    </row>
    <row r="132" spans="1:12" ht="7.75" customHeight="1" x14ac:dyDescent="0.35">
      <c r="A132" s="118" t="s">
        <v>983</v>
      </c>
      <c r="B132" s="7" t="str">
        <f>IF(  AND(ISNUMBER(C132),OR(ISNUMBER(D132),D132="PG")),IF(IF(Capa!$B$6="B",0,Capa!$B$6)&gt;=C132,1,0),"")</f>
        <v/>
      </c>
      <c r="C132" s="6">
        <f t="shared" si="2"/>
        <v>2</v>
      </c>
      <c r="D132" s="5" t="s">
        <v>9</v>
      </c>
      <c r="E132" s="164"/>
      <c r="F132" s="26"/>
      <c r="G132" s="160"/>
      <c r="H132" s="161"/>
      <c r="I132" s="32"/>
      <c r="J132" s="157"/>
      <c r="K132" s="236"/>
      <c r="L132" s="123"/>
    </row>
    <row r="133" spans="1:12" ht="71.400000000000006" customHeight="1" x14ac:dyDescent="0.35">
      <c r="A133" s="118" t="s">
        <v>983</v>
      </c>
      <c r="B133" s="7">
        <f>IF(  AND(ISNUMBER(C133),OR(ISNUMBER(D133),D133="PG")),IF(IF(Capa!$B$6="B",0,Capa!$B$6)&gt;=C133,1,0),"")</f>
        <v>0</v>
      </c>
      <c r="C133" s="6">
        <f>IF(ISBLANK(D133),"",IF(ISERR(SEARCH(D133&amp;"\","&lt;B&gt;\&lt;1&gt;\&lt;2&gt;\&lt;3&gt;\")),IF(AND(NOT(ISBLANK(C132)),C132&lt;=3),C132,""),
IF(SEARCH(D133&amp;"\","&lt;B&gt;\&lt;1&gt;\&lt;2&gt;\&lt;3&gt;\")=1,0,IF(SEARCH(D133&amp;"\","&lt;B&gt;\&lt;1&gt;\&lt;2&gt;\&lt;3&gt;\")=5,1,IF(SEARCH(D133&amp;"\","&lt;B&gt;\&lt;1&gt;\&lt;2&gt;\&lt;3&gt;\")=9,2,IF(SEARCH(D133&amp;"\","&lt;B&gt;\&lt;1&gt;\&lt;2&gt;\&lt;3&gt;\")=13,3,""))))))</f>
        <v>2</v>
      </c>
      <c r="D133" s="5">
        <v>465</v>
      </c>
      <c r="E133" s="239" t="s">
        <v>530</v>
      </c>
      <c r="F133" s="26"/>
      <c r="G133" s="160"/>
      <c r="H133" s="161"/>
      <c r="I133" s="32"/>
      <c r="J133" s="157"/>
      <c r="K133" s="236"/>
      <c r="L133" s="123"/>
    </row>
    <row r="134" spans="1:12" ht="43.5" x14ac:dyDescent="0.35">
      <c r="A134" s="118" t="s">
        <v>983</v>
      </c>
      <c r="B134" s="7">
        <f>IF(  AND(ISNUMBER(C134),OR(ISNUMBER(D134),D134="PG")),IF(IF(Capa!$B$6="B",0,Capa!$B$6)&gt;=C134,1,0),"")</f>
        <v>0</v>
      </c>
      <c r="C134" s="6">
        <f>IF(ISBLANK(D134),"",IF(ISERR(SEARCH(D134&amp;"\","&lt;B&gt;\&lt;1&gt;\&lt;2&gt;\&lt;3&gt;\")),IF(AND(NOT(ISBLANK(C133)),C133&lt;=3),C133,""),
IF(SEARCH(D134&amp;"\","&lt;B&gt;\&lt;1&gt;\&lt;2&gt;\&lt;3&gt;\")=1,0,IF(SEARCH(D134&amp;"\","&lt;B&gt;\&lt;1&gt;\&lt;2&gt;\&lt;3&gt;\")=5,1,IF(SEARCH(D134&amp;"\","&lt;B&gt;\&lt;1&gt;\&lt;2&gt;\&lt;3&gt;\")=9,2,IF(SEARCH(D134&amp;"\","&lt;B&gt;\&lt;1&gt;\&lt;2&gt;\&lt;3&gt;\")=13,3,""))))))</f>
        <v>2</v>
      </c>
      <c r="D134" s="5">
        <v>466</v>
      </c>
      <c r="E134" s="164" t="s">
        <v>261</v>
      </c>
      <c r="F134" s="26"/>
      <c r="G134" s="160"/>
      <c r="H134" s="161"/>
      <c r="I134" s="32"/>
      <c r="J134" s="157"/>
      <c r="K134" s="236"/>
      <c r="L134" s="123"/>
    </row>
    <row r="135" spans="1:12" ht="5.4" customHeight="1" x14ac:dyDescent="0.35">
      <c r="A135" s="118" t="s">
        <v>983</v>
      </c>
      <c r="B135" s="7" t="str">
        <f>IF(  AND(ISNUMBER(C135),OR(ISNUMBER(D135),D135="PG")),IF(IF(Capa!$B$6="B",0,Capa!$B$6)&gt;=C135,1,0),"")</f>
        <v/>
      </c>
      <c r="C135" s="6">
        <f t="shared" si="2"/>
        <v>3</v>
      </c>
      <c r="D135" s="5" t="s">
        <v>11</v>
      </c>
      <c r="E135" s="164"/>
      <c r="F135" s="26"/>
      <c r="G135" s="160"/>
      <c r="H135" s="161"/>
      <c r="I135" s="32"/>
      <c r="J135" s="157"/>
      <c r="K135" s="236"/>
      <c r="L135" s="123"/>
    </row>
    <row r="136" spans="1:12" ht="58" x14ac:dyDescent="0.35">
      <c r="A136" s="118" t="s">
        <v>983</v>
      </c>
      <c r="B136" s="7">
        <f>IF(  AND(ISNUMBER(C136),OR(ISNUMBER(D136),D136="PG")),IF(IF(Capa!$B$6="B",0,Capa!$B$6)&gt;=C136,1,0),"")</f>
        <v>0</v>
      </c>
      <c r="C136" s="6">
        <f t="shared" si="2"/>
        <v>3</v>
      </c>
      <c r="D136" s="5">
        <v>467</v>
      </c>
      <c r="E136" s="164" t="s">
        <v>262</v>
      </c>
      <c r="F136" s="26"/>
      <c r="G136" s="160"/>
      <c r="H136" s="161"/>
      <c r="I136" s="32"/>
      <c r="J136" s="157"/>
      <c r="K136" s="236"/>
      <c r="L136" s="123"/>
    </row>
    <row r="137" spans="1:12" x14ac:dyDescent="0.35">
      <c r="B137" s="7" t="str">
        <f>IF(  AND(ISNUMBER(C137),OR(ISNUMBER(D137),D137="PG")),IF(IF(Capa!$B$6="B",0,Capa!$B$6)&gt;=C137,1,0),"")</f>
        <v/>
      </c>
      <c r="C137" s="10" t="str">
        <f t="shared" si="2"/>
        <v/>
      </c>
      <c r="D137" s="2"/>
      <c r="E137" s="171"/>
      <c r="F137" s="27"/>
      <c r="G137" s="187"/>
      <c r="H137" s="157"/>
      <c r="I137" s="27"/>
      <c r="J137" s="157"/>
      <c r="K137" s="233"/>
      <c r="L137" s="157"/>
    </row>
    <row r="138" spans="1:12" x14ac:dyDescent="0.35">
      <c r="A138" s="118" t="s">
        <v>984</v>
      </c>
      <c r="B138" s="7" t="str">
        <f>IF(  AND(ISNUMBER(C138),OR(ISNUMBER(D138),D138="PG")),IF(IF(Capa!$B$6="B",0,Capa!$B$6)&gt;=C138,1,0),"")</f>
        <v/>
      </c>
      <c r="C138" s="11" t="str">
        <f t="shared" si="2"/>
        <v/>
      </c>
      <c r="D138" s="15"/>
      <c r="E138" s="182" t="s">
        <v>263</v>
      </c>
      <c r="F138" s="24"/>
      <c r="G138" s="132"/>
      <c r="H138" s="132"/>
      <c r="I138" s="24"/>
      <c r="J138" s="132"/>
      <c r="K138" s="183"/>
      <c r="L138" s="270" t="str">
        <f>IF(COUNTIFS($A$1:$A$230,"="&amp;$A138,$B$1:$B$230,"&gt;0",$D$1:$D$230,"&gt;0")&gt;0,
        (COUNTIFS($A$1:$A$230,"="&amp;$A138,$B$1:$B$230,"&gt;0",$D$1:$D$230,"&gt;0",F$1:F$230,"=S",I$1:I$230,"") +
         (COUNTIFS($A$1:$A$230,"="&amp;$A138,$B$1:$B$230,"&gt;0",$D$1:$D$230,"&gt;0",$F$1:$F$230,"=P",I$1:I$230,"")/2) +
         COUNTIFS($A$1:$A$230,"="&amp;$A138,$B$1:$B$230,"&gt;0",$D$1:$D$230,"&gt;0",I$1:I$230,"=S") +
         (COUNTIFS($A$1:$A$230,"="&amp;$A138,$B$1:$B$230,"&gt;0",$D$1:$D$230,"&gt;0",I$1:I$230,"=P")/2)
         )/COUNTIFS($A$1:$A$230,"="&amp;$A138,$B$1:$B$230,"&gt;0",$D$1:$D$230,"&gt;0"),"")</f>
        <v/>
      </c>
    </row>
    <row r="139" spans="1:12" x14ac:dyDescent="0.35">
      <c r="A139" s="118" t="s">
        <v>984</v>
      </c>
      <c r="B139" s="7" t="str">
        <f>IF(  AND(ISNUMBER(C139),OR(ISNUMBER(D139),D139="PG")),IF(IF(Capa!$B$6="B",0,Capa!$B$6)&gt;=C139,1,0),"")</f>
        <v/>
      </c>
      <c r="C139" s="6">
        <f t="shared" si="2"/>
        <v>1</v>
      </c>
      <c r="D139" s="5" t="s">
        <v>6</v>
      </c>
      <c r="E139" s="171"/>
      <c r="F139" s="27"/>
      <c r="G139" s="187"/>
      <c r="H139" s="157"/>
      <c r="I139" s="27"/>
      <c r="J139" s="157"/>
      <c r="K139" s="233"/>
      <c r="L139" s="123"/>
    </row>
    <row r="140" spans="1:12" ht="72.5" x14ac:dyDescent="0.35">
      <c r="A140" s="118" t="s">
        <v>984</v>
      </c>
      <c r="B140" s="7">
        <f>IF(  AND(ISNUMBER(C140),OR(ISNUMBER(D140),D140="PG")),IF(IF(Capa!$B$6="B",0,Capa!$B$6)&gt;=C140,1,0),"")</f>
        <v>0</v>
      </c>
      <c r="C140" s="6">
        <f t="shared" si="2"/>
        <v>1</v>
      </c>
      <c r="D140" s="5" t="s">
        <v>295</v>
      </c>
      <c r="E140" s="164" t="s">
        <v>531</v>
      </c>
      <c r="F140" s="26"/>
      <c r="G140" s="160"/>
      <c r="H140" s="161"/>
      <c r="I140" s="32"/>
      <c r="J140" s="157"/>
      <c r="K140" s="236"/>
      <c r="L140" s="123"/>
    </row>
    <row r="141" spans="1:12" ht="43.5" x14ac:dyDescent="0.35">
      <c r="A141" s="118" t="s">
        <v>984</v>
      </c>
      <c r="B141" s="7">
        <f>IF(  AND(ISNUMBER(C141),OR(ISNUMBER(D141),D141="PG")),IF(IF(Capa!$B$6="B",0,Capa!$B$6)&gt;=C141,1,0),"")</f>
        <v>0</v>
      </c>
      <c r="C141" s="6">
        <f t="shared" si="2"/>
        <v>1</v>
      </c>
      <c r="D141" s="5">
        <v>468</v>
      </c>
      <c r="E141" s="164" t="s">
        <v>264</v>
      </c>
      <c r="F141" s="26"/>
      <c r="G141" s="160"/>
      <c r="H141" s="161"/>
      <c r="I141" s="32"/>
      <c r="J141" s="157"/>
      <c r="K141" s="236"/>
      <c r="L141" s="123"/>
    </row>
    <row r="142" spans="1:12" ht="58" x14ac:dyDescent="0.35">
      <c r="A142" s="118" t="s">
        <v>984</v>
      </c>
      <c r="B142" s="7">
        <f>IF(  AND(ISNUMBER(C142),OR(ISNUMBER(D142),D142="PG")),IF(IF(Capa!$B$6="B",0,Capa!$B$6)&gt;=C142,1,0),"")</f>
        <v>0</v>
      </c>
      <c r="C142" s="6">
        <f t="shared" si="2"/>
        <v>1</v>
      </c>
      <c r="D142" s="5">
        <v>469</v>
      </c>
      <c r="E142" s="164" t="s">
        <v>265</v>
      </c>
      <c r="F142" s="26"/>
      <c r="G142" s="160"/>
      <c r="H142" s="161"/>
      <c r="I142" s="32"/>
      <c r="J142" s="157"/>
      <c r="K142" s="236"/>
      <c r="L142" s="123"/>
    </row>
    <row r="143" spans="1:12" ht="6" customHeight="1" x14ac:dyDescent="0.35">
      <c r="A143" s="118" t="s">
        <v>984</v>
      </c>
      <c r="B143" s="7" t="str">
        <f>IF(  AND(ISNUMBER(C143),OR(ISNUMBER(D143),D143="PG")),IF(IF(Capa!$B$6="B",0,Capa!$B$6)&gt;=C143,1,0),"")</f>
        <v/>
      </c>
      <c r="C143" s="6">
        <f t="shared" si="2"/>
        <v>2</v>
      </c>
      <c r="D143" s="5" t="s">
        <v>9</v>
      </c>
      <c r="E143" s="164"/>
      <c r="F143" s="26"/>
      <c r="G143" s="160"/>
      <c r="H143" s="161"/>
      <c r="I143" s="32"/>
      <c r="J143" s="157"/>
      <c r="K143" s="236"/>
      <c r="L143" s="123"/>
    </row>
    <row r="144" spans="1:12" ht="43.5" x14ac:dyDescent="0.35">
      <c r="A144" s="118" t="s">
        <v>984</v>
      </c>
      <c r="B144" s="7">
        <f>IF(  AND(ISNUMBER(C144),OR(ISNUMBER(D144),D144="PG")),IF(IF(Capa!$B$6="B",0,Capa!$B$6)&gt;=C144,1,0),"")</f>
        <v>0</v>
      </c>
      <c r="C144" s="6">
        <f t="shared" si="2"/>
        <v>2</v>
      </c>
      <c r="D144" s="5">
        <v>470</v>
      </c>
      <c r="E144" s="164" t="s">
        <v>266</v>
      </c>
      <c r="F144" s="26"/>
      <c r="G144" s="160"/>
      <c r="H144" s="161"/>
      <c r="I144" s="32"/>
      <c r="J144" s="157"/>
      <c r="K144" s="236"/>
      <c r="L144" s="123"/>
    </row>
    <row r="145" spans="1:12" ht="58" x14ac:dyDescent="0.35">
      <c r="A145" s="118" t="s">
        <v>984</v>
      </c>
      <c r="B145" s="7">
        <f>IF(  AND(ISNUMBER(C145),OR(ISNUMBER(D145),D145="PG")),IF(IF(Capa!$B$6="B",0,Capa!$B$6)&gt;=C145,1,0),"")</f>
        <v>0</v>
      </c>
      <c r="C145" s="6">
        <f t="shared" si="2"/>
        <v>2</v>
      </c>
      <c r="D145" s="5">
        <v>471</v>
      </c>
      <c r="E145" s="239" t="s">
        <v>532</v>
      </c>
      <c r="F145" s="26"/>
      <c r="G145" s="160"/>
      <c r="H145" s="161"/>
      <c r="I145" s="32"/>
      <c r="J145" s="157"/>
      <c r="K145" s="236"/>
      <c r="L145" s="123"/>
    </row>
    <row r="146" spans="1:12" ht="29" x14ac:dyDescent="0.35">
      <c r="A146" s="118" t="s">
        <v>984</v>
      </c>
      <c r="B146" s="7">
        <f>IF(  AND(ISNUMBER(C146),OR(ISNUMBER(D146),D146="PG")),IF(IF(Capa!$B$6="B",0,Capa!$B$6)&gt;=C146,1,0),"")</f>
        <v>0</v>
      </c>
      <c r="C146" s="6">
        <f>IF(ISBLANK(D146),"",IF(ISERR(SEARCH(D146&amp;"\","&lt;B&gt;\&lt;1&gt;\&lt;2&gt;\&lt;3&gt;\")),IF(AND(NOT(ISBLANK(C144)),C144&lt;=3),C144,""),
IF(SEARCH(D146&amp;"\","&lt;B&gt;\&lt;1&gt;\&lt;2&gt;\&lt;3&gt;\")=1,0,IF(SEARCH(D146&amp;"\","&lt;B&gt;\&lt;1&gt;\&lt;2&gt;\&lt;3&gt;\")=5,1,IF(SEARCH(D146&amp;"\","&lt;B&gt;\&lt;1&gt;\&lt;2&gt;\&lt;3&gt;\")=9,2,IF(SEARCH(D146&amp;"\","&lt;B&gt;\&lt;1&gt;\&lt;2&gt;\&lt;3&gt;\")=13,3,""))))))</f>
        <v>2</v>
      </c>
      <c r="D146" s="5">
        <v>472</v>
      </c>
      <c r="E146" s="164" t="s">
        <v>533</v>
      </c>
      <c r="F146" s="26"/>
      <c r="G146" s="160"/>
      <c r="H146" s="161"/>
      <c r="I146" s="32"/>
      <c r="J146" s="157"/>
      <c r="K146" s="236"/>
      <c r="L146" s="123"/>
    </row>
    <row r="147" spans="1:12" ht="43.5" x14ac:dyDescent="0.35">
      <c r="A147" s="118" t="s">
        <v>984</v>
      </c>
      <c r="B147" s="7">
        <f>IF(  AND(ISNUMBER(C147),OR(ISNUMBER(D147),D147="PG")),IF(IF(Capa!$B$6="B",0,Capa!$B$6)&gt;=C147,1,0),"")</f>
        <v>0</v>
      </c>
      <c r="C147" s="6">
        <f>IF(ISBLANK(D147),"",IF(ISERR(SEARCH(D147&amp;"\","&lt;B&gt;\&lt;1&gt;\&lt;2&gt;\&lt;3&gt;\")),IF(AND(NOT(ISBLANK(C145)),C145&lt;=3),C145,""),
IF(SEARCH(D147&amp;"\","&lt;B&gt;\&lt;1&gt;\&lt;2&gt;\&lt;3&gt;\")=1,0,IF(SEARCH(D147&amp;"\","&lt;B&gt;\&lt;1&gt;\&lt;2&gt;\&lt;3&gt;\")=5,1,IF(SEARCH(D147&amp;"\","&lt;B&gt;\&lt;1&gt;\&lt;2&gt;\&lt;3&gt;\")=9,2,IF(SEARCH(D147&amp;"\","&lt;B&gt;\&lt;1&gt;\&lt;2&gt;\&lt;3&gt;\")=13,3,""))))))</f>
        <v>2</v>
      </c>
      <c r="D147" s="5">
        <v>473</v>
      </c>
      <c r="E147" s="239" t="s">
        <v>711</v>
      </c>
      <c r="F147" s="26"/>
      <c r="G147" s="160"/>
      <c r="H147" s="161"/>
      <c r="I147" s="32"/>
      <c r="J147" s="157"/>
      <c r="K147" s="236"/>
      <c r="L147" s="123"/>
    </row>
    <row r="148" spans="1:12" ht="9.65" customHeight="1" x14ac:dyDescent="0.35">
      <c r="A148" s="118" t="s">
        <v>984</v>
      </c>
      <c r="B148" s="7" t="str">
        <f>IF(  AND(ISNUMBER(C148),OR(ISNUMBER(D148),D148="PG")),IF(IF(Capa!$B$6="B",0,Capa!$B$6)&gt;=C148,1,0),"")</f>
        <v/>
      </c>
      <c r="C148" s="6">
        <f t="shared" si="2"/>
        <v>3</v>
      </c>
      <c r="D148" s="5" t="s">
        <v>11</v>
      </c>
      <c r="E148" s="164"/>
      <c r="F148" s="26"/>
      <c r="G148" s="160"/>
      <c r="H148" s="161"/>
      <c r="I148" s="32"/>
      <c r="J148" s="157"/>
      <c r="K148" s="236"/>
      <c r="L148" s="123"/>
    </row>
    <row r="149" spans="1:12" ht="43.5" x14ac:dyDescent="0.35">
      <c r="A149" s="118" t="s">
        <v>984</v>
      </c>
      <c r="B149" s="7">
        <f>IF(  AND(ISNUMBER(C149),OR(ISNUMBER(D149),D149="PG")),IF(IF(Capa!$B$6="B",0,Capa!$B$6)&gt;=C149,1,0),"")</f>
        <v>0</v>
      </c>
      <c r="C149" s="6">
        <f t="shared" si="2"/>
        <v>3</v>
      </c>
      <c r="D149" s="5">
        <v>474</v>
      </c>
      <c r="E149" s="166" t="s">
        <v>267</v>
      </c>
      <c r="F149" s="26"/>
      <c r="G149" s="160"/>
      <c r="H149" s="161"/>
      <c r="I149" s="32"/>
      <c r="J149" s="157"/>
      <c r="K149" s="236"/>
      <c r="L149" s="123"/>
    </row>
    <row r="150" spans="1:12" ht="43.5" x14ac:dyDescent="0.35">
      <c r="A150" s="118" t="s">
        <v>984</v>
      </c>
      <c r="B150" s="7">
        <f>IF(  AND(ISNUMBER(C150),OR(ISNUMBER(D150),D150="PG")),IF(IF(Capa!$B$6="B",0,Capa!$B$6)&gt;=C150,1,0),"")</f>
        <v>0</v>
      </c>
      <c r="C150" s="16">
        <f t="shared" si="2"/>
        <v>3</v>
      </c>
      <c r="D150" s="17">
        <v>475</v>
      </c>
      <c r="E150" s="166" t="s">
        <v>268</v>
      </c>
      <c r="F150" s="26"/>
      <c r="G150" s="160"/>
      <c r="H150" s="161"/>
      <c r="I150" s="32"/>
      <c r="J150" s="157"/>
      <c r="K150" s="237"/>
      <c r="L150" s="123"/>
    </row>
    <row r="151" spans="1:12" x14ac:dyDescent="0.35">
      <c r="B151" s="7" t="str">
        <f>IF(  AND(ISNUMBER(C151),OR(ISNUMBER(D151),D151="PG")),IF(IF(Capa!$B$6="B",0,Capa!$B$6)&gt;=C151,1,0),"")</f>
        <v/>
      </c>
      <c r="C151" s="89" t="str">
        <f t="shared" si="2"/>
        <v/>
      </c>
      <c r="D151" s="90"/>
      <c r="E151" s="181"/>
      <c r="F151" s="91"/>
      <c r="G151" s="142"/>
      <c r="H151" s="142"/>
      <c r="I151" s="91"/>
      <c r="J151" s="142"/>
      <c r="K151" s="169"/>
      <c r="L151" s="142"/>
    </row>
    <row r="152" spans="1:12" ht="14.5" x14ac:dyDescent="0.35">
      <c r="A152" s="118" t="s">
        <v>985</v>
      </c>
      <c r="B152" s="7" t="str">
        <f>IF(  AND(ISNUMBER(C152),OR(ISNUMBER(D152),D152="PG")),IF(IF(Capa!$B$6="B",0,Capa!$B$6)&gt;=C152,1,0),"")</f>
        <v/>
      </c>
      <c r="C152" s="88" t="str">
        <f t="shared" si="2"/>
        <v/>
      </c>
      <c r="D152" s="105"/>
      <c r="E152" s="230" t="s">
        <v>712</v>
      </c>
      <c r="F152" s="268">
        <f>IF(COUNTIFS($A$1:$A$230,"="&amp;A152&amp;"?",$B$1:$B$230,"&gt;0",$D$1:$D$230,"&gt;0")&gt;0,(COUNTIFS($A$1:$A$230,"="&amp;A152&amp;"?",$B$1:$B$230,"&gt;0",$D$1:$D$230,"&gt;0",F$1:F$230,"=S")+COUNTIFS($A$1:$A$230,"="&amp;A152&amp;"?",$B$1:$B$230,"&gt;0",$D$1:$D$230,"&gt;0",$F$1:$F$230,"=P")+COUNTIFS($A$1:$A$230,"="&amp;A152&amp;"?",$B$1:$B$230,"&gt;0",$D$1:$D$230,"&gt;0",F$1:F$230,"=N"))/COUNTIFS($A$1:$A$230,"="&amp;A152&amp;"?",$B$1:$B$230,"&gt;0",$D$1:$D$230,"&gt;0"),0)</f>
        <v>0</v>
      </c>
      <c r="G152" s="146"/>
      <c r="H152" s="146"/>
      <c r="I152" s="268">
        <f>IF(COUNTIFS($A$1:$A$230,"="&amp;A152&amp;"?",$B$1:$B$230,"&gt;0",$D$1:$D$230,"&gt;0")&gt;0,
        (COUNTIFS($A$1:$A$230,"="&amp;A152&amp;"?",$B$1:$B$230,"&gt;0",$D$1:$D$230,"&gt;0",F$1:F$230,"=S",I$1:I$230,"") +
         (COUNTIFS($A$1:$A$230,"="&amp;A152&amp;"?",$B$1:$B$230,"&gt;0",$D$1:$D$230,"&gt;0",$F$1:$F$230,"=P",I$1:I$230,"")/2) +
         COUNTIFS($A$1:$A$230,"="&amp;A152&amp;"?",$B$1:$B$230,"&gt;0",$D$1:$D$230,"&gt;0",I$1:I$230,"=S") +
         (COUNTIFS($A$1:$A$230,"="&amp;A152&amp;"?",$B$1:$B$230,"&gt;0",$D$1:$D$230,"&gt;0",I$1:I$230,"=P")/2)
         )/COUNTIFS($A$1:$A$230,"="&amp;A152&amp;"?",$B$1:$B$230,"&gt;0",$D$1:$D$230,"&gt;0"),0)</f>
        <v>0</v>
      </c>
      <c r="J152" s="146"/>
      <c r="K152" s="231"/>
      <c r="L152" s="123"/>
    </row>
    <row r="153" spans="1:12" x14ac:dyDescent="0.35">
      <c r="A153" s="118" t="s">
        <v>985</v>
      </c>
      <c r="B153" s="7" t="str">
        <f>IF(  AND(ISNUMBER(C153),OR(ISNUMBER(D153),D153="PG")),IF(IF(Capa!$B$6="B",0,Capa!$B$6)&gt;=C153,1,0),"")</f>
        <v/>
      </c>
      <c r="C153" s="6" t="str">
        <f t="shared" si="2"/>
        <v/>
      </c>
      <c r="D153" s="5"/>
      <c r="E153" s="73">
        <f>IF(SUMIFS($B$1:$B$230,$A$1:$A$230,"="&amp;A152&amp;"?",B$1:B$230,"&gt;0")&lt;=0,0,COUNTIFS($F$1:$F$230,"*",$A$1:$A$230,"="&amp;A152&amp;"?",B$1:B$230,"&gt;0")/SUMIFS($B$1:$B$230,$A$1:$A$230,"="&amp;A152&amp;"?",B$1:B$230,"&gt;0"))</f>
        <v>0</v>
      </c>
      <c r="F153" s="41"/>
      <c r="G153" s="150"/>
      <c r="H153" s="176"/>
      <c r="I153" s="41"/>
      <c r="J153" s="176"/>
      <c r="K153" s="238"/>
      <c r="L153" s="175"/>
    </row>
    <row r="154" spans="1:12" x14ac:dyDescent="0.35">
      <c r="A154" s="118" t="s">
        <v>986</v>
      </c>
      <c r="B154" s="7" t="str">
        <f>IF(  AND(ISNUMBER(C154),OR(ISNUMBER(D154),D154="PG")),IF(IF(Capa!$B$6="B",0,Capa!$B$6)&gt;=C154,1,0),"")</f>
        <v/>
      </c>
      <c r="C154" s="11" t="str">
        <f t="shared" si="2"/>
        <v/>
      </c>
      <c r="D154" s="15"/>
      <c r="E154" s="182" t="s">
        <v>713</v>
      </c>
      <c r="F154" s="24"/>
      <c r="G154" s="132"/>
      <c r="H154" s="132"/>
      <c r="I154" s="24"/>
      <c r="J154" s="132"/>
      <c r="K154" s="183"/>
      <c r="L154" s="270">
        <f>IF(COUNTIFS($A$1:$A$230,"="&amp;$A154,$B$1:$B$230,"&gt;0",$D$1:$D$230,"&gt;0")&gt;0,
        (COUNTIFS($A$1:$A$230,"="&amp;$A154,$B$1:$B$230,"&gt;0",$D$1:$D$230,"&gt;0",F$1:F$230,"=S",I$1:I$230,"") +
         (COUNTIFS($A$1:$A$230,"="&amp;$A154,$B$1:$B$230,"&gt;0",$D$1:$D$230,"&gt;0",$F$1:$F$230,"=P",I$1:I$230,"")/2) +
         COUNTIFS($A$1:$A$230,"="&amp;$A154,$B$1:$B$230,"&gt;0",$D$1:$D$230,"&gt;0",I$1:I$230,"=S") +
         (COUNTIFS($A$1:$A$230,"="&amp;$A154,$B$1:$B$230,"&gt;0",$D$1:$D$230,"&gt;0",I$1:I$230,"=P")/2)
         )/COUNTIFS($A$1:$A$230,"="&amp;$A154,$B$1:$B$230,"&gt;0",$D$1:$D$230,"&gt;0"),"")</f>
        <v>0</v>
      </c>
    </row>
    <row r="155" spans="1:12" ht="6.65" customHeight="1" x14ac:dyDescent="0.35">
      <c r="A155" s="118" t="s">
        <v>986</v>
      </c>
      <c r="B155" s="7" t="str">
        <f>IF(  AND(ISNUMBER(C155),OR(ISNUMBER(D155),D155="PG")),IF(IF(Capa!$B$6="B",0,Capa!$B$6)&gt;=C155,1,0),"")</f>
        <v/>
      </c>
      <c r="C155" s="6">
        <f t="shared" si="2"/>
        <v>0</v>
      </c>
      <c r="D155" s="5" t="s">
        <v>4</v>
      </c>
      <c r="E155" s="171"/>
      <c r="F155" s="27"/>
      <c r="G155" s="187"/>
      <c r="H155" s="157"/>
      <c r="I155" s="27"/>
      <c r="J155" s="157"/>
      <c r="K155" s="233"/>
      <c r="L155" s="123"/>
    </row>
    <row r="156" spans="1:12" ht="91" x14ac:dyDescent="0.35">
      <c r="A156" s="118" t="s">
        <v>986</v>
      </c>
      <c r="B156" s="7">
        <f>IF(  AND(ISNUMBER(C156),OR(ISNUMBER(D156),D156="PG")),IF(IF(Capa!$B$6="B",0,Capa!$B$6)&gt;=C156,1,0),"")</f>
        <v>1</v>
      </c>
      <c r="C156" s="6">
        <f t="shared" si="2"/>
        <v>0</v>
      </c>
      <c r="D156" s="5" t="s">
        <v>295</v>
      </c>
      <c r="E156" s="159" t="s">
        <v>269</v>
      </c>
      <c r="F156" s="26"/>
      <c r="G156" s="160"/>
      <c r="H156" s="161"/>
      <c r="I156" s="32"/>
      <c r="J156" s="157"/>
      <c r="K156" s="236"/>
      <c r="L156" s="123"/>
    </row>
    <row r="157" spans="1:12" ht="58" x14ac:dyDescent="0.35">
      <c r="A157" s="118" t="s">
        <v>986</v>
      </c>
      <c r="B157" s="7">
        <f>IF(  AND(ISNUMBER(C157),OR(ISNUMBER(D157),D157="PG")),IF(IF(Capa!$B$6="B",0,Capa!$B$6)&gt;=C157,1,0),"")</f>
        <v>1</v>
      </c>
      <c r="C157" s="6">
        <f t="shared" si="2"/>
        <v>0</v>
      </c>
      <c r="D157" s="5">
        <v>476</v>
      </c>
      <c r="E157" s="164" t="s">
        <v>714</v>
      </c>
      <c r="F157" s="26"/>
      <c r="G157" s="160"/>
      <c r="H157" s="161"/>
      <c r="I157" s="32"/>
      <c r="J157" s="157"/>
      <c r="K157" s="236"/>
      <c r="L157" s="123"/>
    </row>
    <row r="158" spans="1:12" ht="43.5" x14ac:dyDescent="0.35">
      <c r="A158" s="118" t="s">
        <v>986</v>
      </c>
      <c r="B158" s="7">
        <f>IF(  AND(ISNUMBER(C158),OR(ISNUMBER(D158),D158="PG")),IF(IF(Capa!$B$6="B",0,Capa!$B$6)&gt;=C158,1,0),"")</f>
        <v>1</v>
      </c>
      <c r="C158" s="6">
        <f t="shared" si="2"/>
        <v>0</v>
      </c>
      <c r="D158" s="5">
        <v>477</v>
      </c>
      <c r="E158" s="164" t="s">
        <v>270</v>
      </c>
      <c r="F158" s="26"/>
      <c r="G158" s="160"/>
      <c r="H158" s="161"/>
      <c r="I158" s="32"/>
      <c r="J158" s="157"/>
      <c r="K158" s="236"/>
      <c r="L158" s="123"/>
    </row>
    <row r="159" spans="1:12" ht="6.65" customHeight="1" x14ac:dyDescent="0.35">
      <c r="A159" s="118" t="s">
        <v>986</v>
      </c>
      <c r="B159" s="7" t="str">
        <f>IF(  AND(ISNUMBER(C159),OR(ISNUMBER(D159),D159="PG")),IF(IF(Capa!$B$6="B",0,Capa!$B$6)&gt;=C159,1,0),"")</f>
        <v/>
      </c>
      <c r="C159" s="6">
        <f t="shared" si="2"/>
        <v>1</v>
      </c>
      <c r="D159" s="5" t="s">
        <v>6</v>
      </c>
      <c r="E159" s="164"/>
      <c r="F159" s="26"/>
      <c r="G159" s="160"/>
      <c r="H159" s="161"/>
      <c r="I159" s="32"/>
      <c r="J159" s="157"/>
      <c r="K159" s="236"/>
      <c r="L159" s="123"/>
    </row>
    <row r="160" spans="1:12" ht="58" x14ac:dyDescent="0.35">
      <c r="A160" s="118" t="s">
        <v>986</v>
      </c>
      <c r="B160" s="7">
        <f>IF(  AND(ISNUMBER(C160),OR(ISNUMBER(D160),D160="PG")),IF(IF(Capa!$B$6="B",0,Capa!$B$6)&gt;=C160,1,0),"")</f>
        <v>0</v>
      </c>
      <c r="C160" s="6">
        <f t="shared" si="2"/>
        <v>1</v>
      </c>
      <c r="D160" s="5">
        <v>478</v>
      </c>
      <c r="E160" s="164" t="s">
        <v>271</v>
      </c>
      <c r="F160" s="26"/>
      <c r="G160" s="160"/>
      <c r="H160" s="161"/>
      <c r="I160" s="32"/>
      <c r="J160" s="157"/>
      <c r="K160" s="236"/>
      <c r="L160" s="123"/>
    </row>
    <row r="161" spans="1:12" ht="6.65" customHeight="1" x14ac:dyDescent="0.35">
      <c r="A161" s="118" t="s">
        <v>986</v>
      </c>
      <c r="B161" s="7" t="str">
        <f>IF(  AND(ISNUMBER(C161),OR(ISNUMBER(D161),D161="PG")),IF(IF(Capa!$B$6="B",0,Capa!$B$6)&gt;=C161,1,0),"")</f>
        <v/>
      </c>
      <c r="C161" s="6">
        <f t="shared" si="2"/>
        <v>2</v>
      </c>
      <c r="D161" s="5" t="s">
        <v>9</v>
      </c>
      <c r="E161" s="164"/>
      <c r="F161" s="26"/>
      <c r="G161" s="160"/>
      <c r="H161" s="161"/>
      <c r="I161" s="32"/>
      <c r="J161" s="157"/>
      <c r="K161" s="236"/>
      <c r="L161" s="123"/>
    </row>
    <row r="162" spans="1:12" ht="58" x14ac:dyDescent="0.35">
      <c r="A162" s="118" t="s">
        <v>986</v>
      </c>
      <c r="B162" s="7">
        <f>IF(  AND(ISNUMBER(C162),OR(ISNUMBER(D162),D162="PG")),IF(IF(Capa!$B$6="B",0,Capa!$B$6)&gt;=C162,1,0),"")</f>
        <v>0</v>
      </c>
      <c r="C162" s="6">
        <f t="shared" si="2"/>
        <v>2</v>
      </c>
      <c r="D162" s="5">
        <v>479</v>
      </c>
      <c r="E162" s="164" t="s">
        <v>534</v>
      </c>
      <c r="F162" s="26"/>
      <c r="G162" s="160"/>
      <c r="H162" s="161"/>
      <c r="I162" s="32"/>
      <c r="J162" s="157"/>
      <c r="K162" s="236"/>
      <c r="L162" s="123"/>
    </row>
    <row r="163" spans="1:12" ht="29" x14ac:dyDescent="0.35">
      <c r="A163" s="118" t="s">
        <v>986</v>
      </c>
      <c r="B163" s="7">
        <f>IF(  AND(ISNUMBER(C163),OR(ISNUMBER(D163),D163="PG")),IF(IF(Capa!$B$6="B",0,Capa!$B$6)&gt;=C163,1,0),"")</f>
        <v>0</v>
      </c>
      <c r="C163" s="6">
        <f t="shared" si="2"/>
        <v>2</v>
      </c>
      <c r="D163" s="5">
        <v>480</v>
      </c>
      <c r="E163" s="164" t="s">
        <v>272</v>
      </c>
      <c r="F163" s="26"/>
      <c r="G163" s="160"/>
      <c r="H163" s="161"/>
      <c r="I163" s="32"/>
      <c r="J163" s="157"/>
      <c r="K163" s="236"/>
      <c r="L163" s="123"/>
    </row>
    <row r="164" spans="1:12" ht="7.25" customHeight="1" x14ac:dyDescent="0.35">
      <c r="A164" s="118" t="s">
        <v>986</v>
      </c>
      <c r="B164" s="7" t="str">
        <f>IF(  AND(ISNUMBER(C164),OR(ISNUMBER(D164),D164="PG")),IF(IF(Capa!$B$6="B",0,Capa!$B$6)&gt;=C164,1,0),"")</f>
        <v/>
      </c>
      <c r="C164" s="6">
        <f t="shared" si="2"/>
        <v>3</v>
      </c>
      <c r="D164" s="5" t="s">
        <v>11</v>
      </c>
      <c r="E164" s="164"/>
      <c r="F164" s="26"/>
      <c r="G164" s="160"/>
      <c r="H164" s="161"/>
      <c r="I164" s="32"/>
      <c r="J164" s="157"/>
      <c r="K164" s="236"/>
      <c r="L164" s="123"/>
    </row>
    <row r="165" spans="1:12" ht="58" x14ac:dyDescent="0.35">
      <c r="A165" s="118" t="s">
        <v>986</v>
      </c>
      <c r="B165" s="7">
        <f>IF(  AND(ISNUMBER(C165),OR(ISNUMBER(D165),D165="PG")),IF(IF(Capa!$B$6="B",0,Capa!$B$6)&gt;=C165,1,0),"")</f>
        <v>0</v>
      </c>
      <c r="C165" s="6">
        <f t="shared" si="2"/>
        <v>3</v>
      </c>
      <c r="D165" s="5">
        <v>481</v>
      </c>
      <c r="E165" s="239" t="s">
        <v>535</v>
      </c>
      <c r="F165" s="26"/>
      <c r="G165" s="160"/>
      <c r="H165" s="161"/>
      <c r="I165" s="32"/>
      <c r="J165" s="157"/>
      <c r="K165" s="236"/>
      <c r="L165" s="123"/>
    </row>
    <row r="166" spans="1:12" ht="43.5" x14ac:dyDescent="0.35">
      <c r="A166" s="118" t="s">
        <v>986</v>
      </c>
      <c r="B166" s="7">
        <f>IF(  AND(ISNUMBER(C166),OR(ISNUMBER(D166),D166="PG")),IF(IF(Capa!$B$6="B",0,Capa!$B$6)&gt;=C166,1,0),"")</f>
        <v>0</v>
      </c>
      <c r="C166" s="6">
        <f t="shared" si="2"/>
        <v>3</v>
      </c>
      <c r="D166" s="5">
        <v>482</v>
      </c>
      <c r="E166" s="164" t="s">
        <v>273</v>
      </c>
      <c r="F166" s="26"/>
      <c r="G166" s="160"/>
      <c r="H166" s="161"/>
      <c r="I166" s="32"/>
      <c r="J166" s="157"/>
      <c r="K166" s="236"/>
      <c r="L166" s="123"/>
    </row>
    <row r="167" spans="1:12" x14ac:dyDescent="0.35">
      <c r="B167" s="7" t="str">
        <f>IF(  AND(ISNUMBER(C167),OR(ISNUMBER(D167),D167="PG")),IF(IF(Capa!$B$6="B",0,Capa!$B$6)&gt;=C167,1,0),"")</f>
        <v/>
      </c>
      <c r="C167" s="10" t="str">
        <f t="shared" si="2"/>
        <v/>
      </c>
      <c r="D167" s="2"/>
      <c r="E167" s="171"/>
      <c r="F167" s="27"/>
      <c r="G167" s="187"/>
      <c r="H167" s="157"/>
      <c r="I167" s="27"/>
      <c r="J167" s="157"/>
      <c r="K167" s="233"/>
      <c r="L167" s="123"/>
    </row>
    <row r="168" spans="1:12" x14ac:dyDescent="0.35">
      <c r="A168" s="118" t="s">
        <v>987</v>
      </c>
      <c r="B168" s="7" t="str">
        <f>IF(  AND(ISNUMBER(C168),OR(ISNUMBER(D168),D168="PG")),IF(IF(Capa!$B$6="B",0,Capa!$B$6)&gt;=C168,1,0),"")</f>
        <v/>
      </c>
      <c r="C168" s="11" t="str">
        <f t="shared" si="2"/>
        <v/>
      </c>
      <c r="D168" s="15"/>
      <c r="E168" s="182" t="s">
        <v>274</v>
      </c>
      <c r="F168" s="24"/>
      <c r="G168" s="132"/>
      <c r="H168" s="132"/>
      <c r="I168" s="24"/>
      <c r="J168" s="132"/>
      <c r="K168" s="183"/>
      <c r="L168" s="270">
        <f>IF(COUNTIFS($A$1:$A$230,"="&amp;$A168,$B$1:$B$230,"&gt;0",$D$1:$D$230,"&gt;0")&gt;0,
        (COUNTIFS($A$1:$A$230,"="&amp;$A168,$B$1:$B$230,"&gt;0",$D$1:$D$230,"&gt;0",F$1:F$230,"=S",I$1:I$230,"") +
         (COUNTIFS($A$1:$A$230,"="&amp;$A168,$B$1:$B$230,"&gt;0",$D$1:$D$230,"&gt;0",$F$1:$F$230,"=P",I$1:I$230,"")/2) +
         COUNTIFS($A$1:$A$230,"="&amp;$A168,$B$1:$B$230,"&gt;0",$D$1:$D$230,"&gt;0",I$1:I$230,"=S") +
         (COUNTIFS($A$1:$A$230,"="&amp;$A168,$B$1:$B$230,"&gt;0",$D$1:$D$230,"&gt;0",I$1:I$230,"=P")/2)
         )/COUNTIFS($A$1:$A$230,"="&amp;$A168,$B$1:$B$230,"&gt;0",$D$1:$D$230,"&gt;0"),"")</f>
        <v>0</v>
      </c>
    </row>
    <row r="169" spans="1:12" ht="6" customHeight="1" x14ac:dyDescent="0.35">
      <c r="A169" s="118" t="s">
        <v>987</v>
      </c>
      <c r="B169" s="7" t="str">
        <f>IF(  AND(ISNUMBER(C169),OR(ISNUMBER(D169),D169="PG")),IF(IF(Capa!$B$6="B",0,Capa!$B$6)&gt;=C169,1,0),"")</f>
        <v/>
      </c>
      <c r="C169" s="6">
        <f t="shared" si="2"/>
        <v>0</v>
      </c>
      <c r="D169" s="5" t="s">
        <v>4</v>
      </c>
      <c r="E169" s="171"/>
      <c r="F169" s="27"/>
      <c r="G169" s="187"/>
      <c r="H169" s="157"/>
      <c r="I169" s="27"/>
      <c r="J169" s="157"/>
      <c r="K169" s="233"/>
      <c r="L169" s="123"/>
    </row>
    <row r="170" spans="1:12" ht="91" x14ac:dyDescent="0.35">
      <c r="A170" s="118" t="s">
        <v>987</v>
      </c>
      <c r="B170" s="7">
        <f>IF(  AND(ISNUMBER(C170),OR(ISNUMBER(D170),D170="PG")),IF(IF(Capa!$B$6="B",0,Capa!$B$6)&gt;=C170,1,0),"")</f>
        <v>1</v>
      </c>
      <c r="C170" s="6">
        <f t="shared" si="2"/>
        <v>0</v>
      </c>
      <c r="D170" s="5" t="s">
        <v>295</v>
      </c>
      <c r="E170" s="159" t="s">
        <v>715</v>
      </c>
      <c r="F170" s="26"/>
      <c r="G170" s="160"/>
      <c r="H170" s="161"/>
      <c r="I170" s="32"/>
      <c r="J170" s="157"/>
      <c r="K170" s="236"/>
      <c r="L170" s="123"/>
    </row>
    <row r="171" spans="1:12" ht="58" x14ac:dyDescent="0.35">
      <c r="A171" s="118" t="s">
        <v>987</v>
      </c>
      <c r="B171" s="7">
        <f>IF(  AND(ISNUMBER(C171),OR(ISNUMBER(D171),D171="PG")),IF(IF(Capa!$B$6="B",0,Capa!$B$6)&gt;=C171,1,0),"")</f>
        <v>1</v>
      </c>
      <c r="C171" s="6">
        <f t="shared" si="2"/>
        <v>0</v>
      </c>
      <c r="D171" s="5">
        <v>483</v>
      </c>
      <c r="E171" s="164" t="s">
        <v>275</v>
      </c>
      <c r="F171" s="26"/>
      <c r="G171" s="160"/>
      <c r="H171" s="161"/>
      <c r="I171" s="32"/>
      <c r="J171" s="157"/>
      <c r="K171" s="236"/>
      <c r="L171" s="123"/>
    </row>
    <row r="172" spans="1:12" ht="6" customHeight="1" x14ac:dyDescent="0.35">
      <c r="A172" s="118" t="s">
        <v>987</v>
      </c>
      <c r="B172" s="7" t="str">
        <f>IF(  AND(ISNUMBER(C172),OR(ISNUMBER(D172),D172="PG")),IF(IF(Capa!$B$6="B",0,Capa!$B$6)&gt;=C172,1,0),"")</f>
        <v/>
      </c>
      <c r="C172" s="6">
        <f t="shared" si="2"/>
        <v>1</v>
      </c>
      <c r="D172" s="5" t="s">
        <v>6</v>
      </c>
      <c r="E172" s="164"/>
      <c r="F172" s="26"/>
      <c r="G172" s="160"/>
      <c r="H172" s="161"/>
      <c r="I172" s="32"/>
      <c r="J172" s="157"/>
      <c r="K172" s="236"/>
      <c r="L172" s="123"/>
    </row>
    <row r="173" spans="1:12" ht="29" x14ac:dyDescent="0.35">
      <c r="A173" s="118" t="s">
        <v>987</v>
      </c>
      <c r="B173" s="7">
        <f>IF(  AND(ISNUMBER(C173),OR(ISNUMBER(D173),D173="PG")),IF(IF(Capa!$B$6="B",0,Capa!$B$6)&gt;=C173,1,0),"")</f>
        <v>0</v>
      </c>
      <c r="C173" s="6">
        <f t="shared" si="2"/>
        <v>1</v>
      </c>
      <c r="D173" s="5">
        <v>484</v>
      </c>
      <c r="E173" s="164" t="s">
        <v>536</v>
      </c>
      <c r="F173" s="26"/>
      <c r="G173" s="160"/>
      <c r="H173" s="161"/>
      <c r="I173" s="32"/>
      <c r="J173" s="157"/>
      <c r="K173" s="236"/>
      <c r="L173" s="123"/>
    </row>
    <row r="174" spans="1:12" ht="43.5" x14ac:dyDescent="0.35">
      <c r="A174" s="118" t="s">
        <v>987</v>
      </c>
      <c r="B174" s="7">
        <f>IF(  AND(ISNUMBER(C174),OR(ISNUMBER(D174),D174="PG")),IF(IF(Capa!$B$6="B",0,Capa!$B$6)&gt;=C174,1,0),"")</f>
        <v>0</v>
      </c>
      <c r="C174" s="6">
        <f t="shared" si="2"/>
        <v>1</v>
      </c>
      <c r="D174" s="5">
        <v>485</v>
      </c>
      <c r="E174" s="164" t="s">
        <v>276</v>
      </c>
      <c r="F174" s="26"/>
      <c r="G174" s="160"/>
      <c r="H174" s="161"/>
      <c r="I174" s="32"/>
      <c r="J174" s="157"/>
      <c r="K174" s="236"/>
      <c r="L174" s="123"/>
    </row>
    <row r="175" spans="1:12" ht="6.65" customHeight="1" x14ac:dyDescent="0.35">
      <c r="A175" s="118" t="s">
        <v>987</v>
      </c>
      <c r="B175" s="7" t="str">
        <f>IF(  AND(ISNUMBER(C175),OR(ISNUMBER(D175),D175="PG")),IF(IF(Capa!$B$6="B",0,Capa!$B$6)&gt;=C175,1,0),"")</f>
        <v/>
      </c>
      <c r="C175" s="6">
        <f t="shared" si="2"/>
        <v>2</v>
      </c>
      <c r="D175" s="5" t="s">
        <v>9</v>
      </c>
      <c r="E175" s="164"/>
      <c r="F175" s="26"/>
      <c r="G175" s="160"/>
      <c r="H175" s="161"/>
      <c r="I175" s="32"/>
      <c r="J175" s="157"/>
      <c r="K175" s="236"/>
      <c r="L175" s="123"/>
    </row>
    <row r="176" spans="1:12" ht="43.5" x14ac:dyDescent="0.35">
      <c r="A176" s="118" t="s">
        <v>987</v>
      </c>
      <c r="B176" s="7">
        <f>IF(  AND(ISNUMBER(C176),OR(ISNUMBER(D176),D176="PG")),IF(IF(Capa!$B$6="B",0,Capa!$B$6)&gt;=C176,1,0),"")</f>
        <v>0</v>
      </c>
      <c r="C176" s="6">
        <f t="shared" si="2"/>
        <v>2</v>
      </c>
      <c r="D176" s="5">
        <v>486</v>
      </c>
      <c r="E176" s="164" t="s">
        <v>277</v>
      </c>
      <c r="F176" s="26"/>
      <c r="G176" s="160"/>
      <c r="H176" s="161"/>
      <c r="I176" s="32"/>
      <c r="J176" s="157"/>
      <c r="K176" s="236"/>
      <c r="L176" s="123"/>
    </row>
    <row r="177" spans="1:12" ht="29" x14ac:dyDescent="0.35">
      <c r="A177" s="118" t="s">
        <v>987</v>
      </c>
      <c r="B177" s="7">
        <f>IF(  AND(ISNUMBER(C177),OR(ISNUMBER(D177),D177="PG")),IF(IF(Capa!$B$6="B",0,Capa!$B$6)&gt;=C177,1,0),"")</f>
        <v>0</v>
      </c>
      <c r="C177" s="6">
        <f t="shared" si="2"/>
        <v>2</v>
      </c>
      <c r="D177" s="5">
        <v>487</v>
      </c>
      <c r="E177" s="164" t="s">
        <v>716</v>
      </c>
      <c r="F177" s="26"/>
      <c r="G177" s="160"/>
      <c r="H177" s="161"/>
      <c r="I177" s="32"/>
      <c r="J177" s="157"/>
      <c r="K177" s="236"/>
      <c r="L177" s="123"/>
    </row>
    <row r="178" spans="1:12" ht="7.75" customHeight="1" x14ac:dyDescent="0.35">
      <c r="A178" s="118" t="s">
        <v>987</v>
      </c>
      <c r="B178" s="7" t="str">
        <f>IF(  AND(ISNUMBER(C178),OR(ISNUMBER(D178),D178="PG")),IF(IF(Capa!$B$6="B",0,Capa!$B$6)&gt;=C178,1,0),"")</f>
        <v/>
      </c>
      <c r="C178" s="6">
        <f t="shared" si="2"/>
        <v>3</v>
      </c>
      <c r="D178" s="5" t="s">
        <v>11</v>
      </c>
      <c r="E178" s="164"/>
      <c r="F178" s="26"/>
      <c r="G178" s="160"/>
      <c r="H178" s="161"/>
      <c r="I178" s="32"/>
      <c r="J178" s="157"/>
      <c r="K178" s="236"/>
      <c r="L178" s="123"/>
    </row>
    <row r="179" spans="1:12" ht="58" x14ac:dyDescent="0.35">
      <c r="A179" s="118" t="s">
        <v>987</v>
      </c>
      <c r="B179" s="7">
        <f>IF(  AND(ISNUMBER(C179),OR(ISNUMBER(D179),D179="PG")),IF(IF(Capa!$B$6="B",0,Capa!$B$6)&gt;=C179,1,0),"")</f>
        <v>0</v>
      </c>
      <c r="C179" s="6">
        <f t="shared" si="2"/>
        <v>3</v>
      </c>
      <c r="D179" s="5">
        <v>488</v>
      </c>
      <c r="E179" s="164" t="s">
        <v>278</v>
      </c>
      <c r="F179" s="26"/>
      <c r="G179" s="160"/>
      <c r="H179" s="161"/>
      <c r="I179" s="32"/>
      <c r="J179" s="157"/>
      <c r="K179" s="236"/>
      <c r="L179" s="123"/>
    </row>
    <row r="180" spans="1:12" ht="43.5" x14ac:dyDescent="0.35">
      <c r="A180" s="118" t="s">
        <v>987</v>
      </c>
      <c r="B180" s="7">
        <f>IF(  AND(ISNUMBER(C180),OR(ISNUMBER(D180),D180="PG")),IF(IF(Capa!$B$6="B",0,Capa!$B$6)&gt;=C180,1,0),"")</f>
        <v>0</v>
      </c>
      <c r="C180" s="6">
        <f t="shared" si="2"/>
        <v>3</v>
      </c>
      <c r="D180" s="5">
        <v>489</v>
      </c>
      <c r="E180" s="164" t="s">
        <v>279</v>
      </c>
      <c r="F180" s="26"/>
      <c r="G180" s="160"/>
      <c r="H180" s="161"/>
      <c r="I180" s="32"/>
      <c r="J180" s="157"/>
      <c r="K180" s="236"/>
      <c r="L180" s="123"/>
    </row>
    <row r="181" spans="1:12" x14ac:dyDescent="0.35">
      <c r="B181" s="7" t="str">
        <f>IF(  AND(ISNUMBER(C181),OR(ISNUMBER(D181),D181="PG")),IF(IF(Capa!$B$6="B",0,Capa!$B$6)&gt;=C181,1,0),"")</f>
        <v/>
      </c>
      <c r="C181" s="10" t="str">
        <f t="shared" si="2"/>
        <v/>
      </c>
      <c r="D181" s="2"/>
      <c r="E181" s="171"/>
      <c r="F181" s="27"/>
      <c r="G181" s="187"/>
      <c r="H181" s="157"/>
      <c r="I181" s="27"/>
      <c r="J181" s="157"/>
      <c r="K181" s="233"/>
      <c r="L181" s="157"/>
    </row>
    <row r="182" spans="1:12" x14ac:dyDescent="0.35">
      <c r="A182" s="118" t="s">
        <v>988</v>
      </c>
      <c r="B182" s="7" t="str">
        <f>IF(  AND(ISNUMBER(C182),OR(ISNUMBER(D182),D182="PG")),IF(IF(Capa!$B$6="B",0,Capa!$B$6)&gt;=C182,1,0),"")</f>
        <v/>
      </c>
      <c r="C182" s="11" t="str">
        <f t="shared" si="2"/>
        <v/>
      </c>
      <c r="D182" s="15"/>
      <c r="E182" s="182" t="s">
        <v>280</v>
      </c>
      <c r="F182" s="24"/>
      <c r="G182" s="132"/>
      <c r="H182" s="132"/>
      <c r="I182" s="24"/>
      <c r="J182" s="132"/>
      <c r="K182" s="183"/>
      <c r="L182" s="270" t="str">
        <f>IF(COUNTIFS($A$1:$A$230,"="&amp;$A182,$B$1:$B$230,"&gt;0",$D$1:$D$230,"&gt;0")&gt;0,
        (COUNTIFS($A$1:$A$230,"="&amp;$A182,$B$1:$B$230,"&gt;0",$D$1:$D$230,"&gt;0",F$1:F$230,"=S",I$1:I$230,"") +
         (COUNTIFS($A$1:$A$230,"="&amp;$A182,$B$1:$B$230,"&gt;0",$D$1:$D$230,"&gt;0",$F$1:$F$230,"=P",I$1:I$230,"")/2) +
         COUNTIFS($A$1:$A$230,"="&amp;$A182,$B$1:$B$230,"&gt;0",$D$1:$D$230,"&gt;0",I$1:I$230,"=S") +
         (COUNTIFS($A$1:$A$230,"="&amp;$A182,$B$1:$B$230,"&gt;0",$D$1:$D$230,"&gt;0",I$1:I$230,"=P")/2)
         )/COUNTIFS($A$1:$A$230,"="&amp;$A182,$B$1:$B$230,"&gt;0",$D$1:$D$230,"&gt;0"),"")</f>
        <v/>
      </c>
    </row>
    <row r="183" spans="1:12" ht="4.75" customHeight="1" x14ac:dyDescent="0.35">
      <c r="A183" s="118" t="s">
        <v>988</v>
      </c>
      <c r="B183" s="7" t="str">
        <f>IF(  AND(ISNUMBER(C183),OR(ISNUMBER(D183),D183="PG")),IF(IF(Capa!$B$6="B",0,Capa!$B$6)&gt;=C183,1,0),"")</f>
        <v/>
      </c>
      <c r="C183" s="6">
        <f t="shared" si="2"/>
        <v>1</v>
      </c>
      <c r="D183" s="5" t="s">
        <v>6</v>
      </c>
      <c r="E183" s="171"/>
      <c r="F183" s="27"/>
      <c r="G183" s="187"/>
      <c r="H183" s="157"/>
      <c r="I183" s="27"/>
      <c r="J183" s="157"/>
      <c r="K183" s="233"/>
      <c r="L183" s="123"/>
    </row>
    <row r="184" spans="1:12" ht="72.5" x14ac:dyDescent="0.35">
      <c r="A184" s="118" t="s">
        <v>988</v>
      </c>
      <c r="B184" s="7">
        <f>IF(  AND(ISNUMBER(C184),OR(ISNUMBER(D184),D184="PG")),IF(IF(Capa!$B$6="B",0,Capa!$B$6)&gt;=C184,1,0),"")</f>
        <v>0</v>
      </c>
      <c r="C184" s="6">
        <f t="shared" si="2"/>
        <v>1</v>
      </c>
      <c r="D184" s="5" t="s">
        <v>295</v>
      </c>
      <c r="E184" s="164" t="s">
        <v>281</v>
      </c>
      <c r="F184" s="26"/>
      <c r="G184" s="160"/>
      <c r="H184" s="161"/>
      <c r="I184" s="32"/>
      <c r="J184" s="157"/>
      <c r="K184" s="236"/>
      <c r="L184" s="123"/>
    </row>
    <row r="185" spans="1:12" ht="29" x14ac:dyDescent="0.35">
      <c r="A185" s="118" t="s">
        <v>988</v>
      </c>
      <c r="B185" s="7">
        <f>IF(  AND(ISNUMBER(C185),OR(ISNUMBER(D185),D185="PG")),IF(IF(Capa!$B$6="B",0,Capa!$B$6)&gt;=C185,1,0),"")</f>
        <v>0</v>
      </c>
      <c r="C185" s="6">
        <f t="shared" si="2"/>
        <v>1</v>
      </c>
      <c r="D185" s="5">
        <v>490</v>
      </c>
      <c r="E185" s="164" t="s">
        <v>282</v>
      </c>
      <c r="F185" s="26"/>
      <c r="G185" s="160"/>
      <c r="H185" s="161"/>
      <c r="I185" s="32"/>
      <c r="J185" s="157"/>
      <c r="K185" s="236"/>
      <c r="L185" s="123"/>
    </row>
    <row r="186" spans="1:12" ht="29" x14ac:dyDescent="0.35">
      <c r="A186" s="118" t="s">
        <v>988</v>
      </c>
      <c r="B186" s="7">
        <f>IF(  AND(ISNUMBER(C186),OR(ISNUMBER(D186),D186="PG")),IF(IF(Capa!$B$6="B",0,Capa!$B$6)&gt;=C186,1,0),"")</f>
        <v>0</v>
      </c>
      <c r="C186" s="6">
        <f t="shared" si="2"/>
        <v>1</v>
      </c>
      <c r="D186" s="5">
        <v>491</v>
      </c>
      <c r="E186" s="164" t="s">
        <v>283</v>
      </c>
      <c r="F186" s="26"/>
      <c r="G186" s="160"/>
      <c r="H186" s="161"/>
      <c r="I186" s="32"/>
      <c r="J186" s="157"/>
      <c r="K186" s="236"/>
      <c r="L186" s="123"/>
    </row>
    <row r="187" spans="1:12" ht="6.65" customHeight="1" x14ac:dyDescent="0.35">
      <c r="A187" s="118" t="s">
        <v>988</v>
      </c>
      <c r="B187" s="7" t="str">
        <f>IF(  AND(ISNUMBER(C187),OR(ISNUMBER(D187),D187="PG")),IF(IF(Capa!$B$6="B",0,Capa!$B$6)&gt;=C187,1,0),"")</f>
        <v/>
      </c>
      <c r="C187" s="6">
        <f t="shared" si="2"/>
        <v>2</v>
      </c>
      <c r="D187" s="5" t="s">
        <v>9</v>
      </c>
      <c r="E187" s="164"/>
      <c r="F187" s="26"/>
      <c r="G187" s="160"/>
      <c r="H187" s="161"/>
      <c r="I187" s="32"/>
      <c r="J187" s="157"/>
      <c r="K187" s="236"/>
      <c r="L187" s="123"/>
    </row>
    <row r="188" spans="1:12" ht="43.5" x14ac:dyDescent="0.35">
      <c r="A188" s="118" t="s">
        <v>988</v>
      </c>
      <c r="B188" s="7">
        <f>IF(  AND(ISNUMBER(C188),OR(ISNUMBER(D188),D188="PG")),IF(IF(Capa!$B$6="B",0,Capa!$B$6)&gt;=C188,1,0),"")</f>
        <v>0</v>
      </c>
      <c r="C188" s="6">
        <f t="shared" si="2"/>
        <v>2</v>
      </c>
      <c r="D188" s="5">
        <v>492</v>
      </c>
      <c r="E188" s="164" t="s">
        <v>284</v>
      </c>
      <c r="F188" s="26"/>
      <c r="G188" s="160"/>
      <c r="H188" s="161"/>
      <c r="I188" s="32"/>
      <c r="J188" s="157"/>
      <c r="K188" s="236"/>
      <c r="L188" s="123"/>
    </row>
    <row r="189" spans="1:12" ht="29" x14ac:dyDescent="0.35">
      <c r="A189" s="118" t="s">
        <v>988</v>
      </c>
      <c r="B189" s="7">
        <f>IF(  AND(ISNUMBER(C189),OR(ISNUMBER(D189),D189="PG")),IF(IF(Capa!$B$6="B",0,Capa!$B$6)&gt;=C189,1,0),"")</f>
        <v>0</v>
      </c>
      <c r="C189" s="6">
        <f t="shared" ref="C189:C207" si="3">IF(ISBLANK(D189),"",IF(ISERR(SEARCH(D189&amp;"\","&lt;B&gt;\&lt;1&gt;\&lt;2&gt;\&lt;3&gt;\")),IF(AND(NOT(ISBLANK(C188)),C188&lt;=3),C188,""),
IF(SEARCH(D189&amp;"\","&lt;B&gt;\&lt;1&gt;\&lt;2&gt;\&lt;3&gt;\")=1,0,IF(SEARCH(D189&amp;"\","&lt;B&gt;\&lt;1&gt;\&lt;2&gt;\&lt;3&gt;\")=5,1,IF(SEARCH(D189&amp;"\","&lt;B&gt;\&lt;1&gt;\&lt;2&gt;\&lt;3&gt;\")=9,2,IF(SEARCH(D189&amp;"\","&lt;B&gt;\&lt;1&gt;\&lt;2&gt;\&lt;3&gt;\")=13,3,""))))))</f>
        <v>2</v>
      </c>
      <c r="D189" s="5">
        <v>493</v>
      </c>
      <c r="E189" s="164" t="s">
        <v>285</v>
      </c>
      <c r="F189" s="26"/>
      <c r="G189" s="160"/>
      <c r="H189" s="161"/>
      <c r="I189" s="32"/>
      <c r="J189" s="157"/>
      <c r="K189" s="236"/>
      <c r="L189" s="123"/>
    </row>
    <row r="190" spans="1:12" ht="29" x14ac:dyDescent="0.35">
      <c r="A190" s="118" t="s">
        <v>988</v>
      </c>
      <c r="B190" s="7">
        <f>IF(  AND(ISNUMBER(C190),OR(ISNUMBER(D190),D190="PG")),IF(IF(Capa!$B$6="B",0,Capa!$B$6)&gt;=C190,1,0),"")</f>
        <v>0</v>
      </c>
      <c r="C190" s="6">
        <f t="shared" si="3"/>
        <v>2</v>
      </c>
      <c r="D190" s="5">
        <v>494</v>
      </c>
      <c r="E190" s="164" t="s">
        <v>286</v>
      </c>
      <c r="F190" s="26"/>
      <c r="G190" s="160"/>
      <c r="H190" s="161"/>
      <c r="I190" s="32"/>
      <c r="J190" s="157"/>
      <c r="K190" s="236"/>
      <c r="L190" s="123"/>
    </row>
    <row r="191" spans="1:12" ht="6.65" customHeight="1" x14ac:dyDescent="0.35">
      <c r="A191" s="118" t="s">
        <v>988</v>
      </c>
      <c r="B191" s="7" t="str">
        <f>IF(  AND(ISNUMBER(C191),OR(ISNUMBER(D191),D191="PG")),IF(IF(Capa!$B$6="B",0,Capa!$B$6)&gt;=C191,1,0),"")</f>
        <v/>
      </c>
      <c r="C191" s="6">
        <f t="shared" si="3"/>
        <v>3</v>
      </c>
      <c r="D191" s="5" t="s">
        <v>11</v>
      </c>
      <c r="E191" s="164"/>
      <c r="F191" s="26"/>
      <c r="G191" s="160"/>
      <c r="H191" s="161"/>
      <c r="I191" s="32"/>
      <c r="J191" s="157"/>
      <c r="K191" s="236"/>
      <c r="L191" s="123"/>
    </row>
    <row r="192" spans="1:12" ht="87" x14ac:dyDescent="0.35">
      <c r="A192" s="118" t="s">
        <v>988</v>
      </c>
      <c r="B192" s="7">
        <f>IF(  AND(ISNUMBER(C192),OR(ISNUMBER(D192),D192="PG")),IF(IF(Capa!$B$6="B",0,Capa!$B$6)&gt;=C192,1,0),"")</f>
        <v>0</v>
      </c>
      <c r="C192" s="6">
        <f t="shared" si="3"/>
        <v>3</v>
      </c>
      <c r="D192" s="5">
        <v>495</v>
      </c>
      <c r="E192" s="164" t="s">
        <v>537</v>
      </c>
      <c r="F192" s="26"/>
      <c r="G192" s="160"/>
      <c r="H192" s="161"/>
      <c r="I192" s="32"/>
      <c r="J192" s="157"/>
      <c r="K192" s="236"/>
      <c r="L192" s="123"/>
    </row>
    <row r="193" spans="1:12" ht="43.5" x14ac:dyDescent="0.35">
      <c r="A193" s="118" t="s">
        <v>988</v>
      </c>
      <c r="B193" s="7">
        <f>IF(  AND(ISNUMBER(C193),OR(ISNUMBER(D193),D193="PG")),IF(IF(Capa!$B$6="B",0,Capa!$B$6)&gt;=C193,1,0),"")</f>
        <v>0</v>
      </c>
      <c r="C193" s="6">
        <f>IF(ISBLANK(D193),"",IF(ISERR(SEARCH(D193&amp;"\","&lt;B&gt;\&lt;1&gt;\&lt;2&gt;\&lt;3&gt;\")),IF(AND(NOT(ISBLANK(C192)),C192&lt;=3),C192,""),
IF(SEARCH(D193&amp;"\","&lt;B&gt;\&lt;1&gt;\&lt;2&gt;\&lt;3&gt;\")=1,0,IF(SEARCH(D193&amp;"\","&lt;B&gt;\&lt;1&gt;\&lt;2&gt;\&lt;3&gt;\")=5,1,IF(SEARCH(D193&amp;"\","&lt;B&gt;\&lt;1&gt;\&lt;2&gt;\&lt;3&gt;\")=9,2,IF(SEARCH(D193&amp;"\","&lt;B&gt;\&lt;1&gt;\&lt;2&gt;\&lt;3&gt;\")=13,3,""))))))</f>
        <v>3</v>
      </c>
      <c r="D193" s="5">
        <v>496</v>
      </c>
      <c r="E193" s="164" t="s">
        <v>287</v>
      </c>
      <c r="F193" s="26"/>
      <c r="G193" s="160"/>
      <c r="H193" s="161"/>
      <c r="I193" s="32"/>
      <c r="J193" s="157"/>
      <c r="K193" s="236"/>
      <c r="L193" s="123"/>
    </row>
    <row r="194" spans="1:12" ht="29" x14ac:dyDescent="0.35">
      <c r="A194" s="118" t="s">
        <v>988</v>
      </c>
      <c r="B194" s="7">
        <f>IF(  AND(ISNUMBER(C194),OR(ISNUMBER(D194),D194="PG")),IF(IF(Capa!$B$6="B",0,Capa!$B$6)&gt;=C194,1,0),"")</f>
        <v>0</v>
      </c>
      <c r="C194" s="6">
        <f>IF(ISBLANK(D194),"",IF(ISERR(SEARCH(D194&amp;"\","&lt;B&gt;\&lt;1&gt;\&lt;2&gt;\&lt;3&gt;\")),IF(AND(NOT(ISBLANK(C193)),C193&lt;=3),C193,""),
IF(SEARCH(D194&amp;"\","&lt;B&gt;\&lt;1&gt;\&lt;2&gt;\&lt;3&gt;\")=1,0,IF(SEARCH(D194&amp;"\","&lt;B&gt;\&lt;1&gt;\&lt;2&gt;\&lt;3&gt;\")=5,1,IF(SEARCH(D194&amp;"\","&lt;B&gt;\&lt;1&gt;\&lt;2&gt;\&lt;3&gt;\")=9,2,IF(SEARCH(D194&amp;"\","&lt;B&gt;\&lt;1&gt;\&lt;2&gt;\&lt;3&gt;\")=13,3,""))))))</f>
        <v>3</v>
      </c>
      <c r="D194" s="5">
        <v>497</v>
      </c>
      <c r="E194" s="239" t="s">
        <v>538</v>
      </c>
      <c r="F194" s="26"/>
      <c r="G194" s="160"/>
      <c r="H194" s="161"/>
      <c r="I194" s="32"/>
      <c r="J194" s="157"/>
      <c r="K194" s="236"/>
      <c r="L194" s="123"/>
    </row>
    <row r="195" spans="1:12" x14ac:dyDescent="0.35">
      <c r="B195" s="7" t="str">
        <f>IF(  AND(ISNUMBER(C195),OR(ISNUMBER(D195),D195="PG")),IF(IF(Capa!$B$6="B",0,Capa!$B$6)&gt;=C195,1,0),"")</f>
        <v/>
      </c>
      <c r="C195" s="10" t="str">
        <f t="shared" si="3"/>
        <v/>
      </c>
      <c r="D195" s="2"/>
      <c r="E195" s="171"/>
      <c r="F195" s="27"/>
      <c r="G195" s="187"/>
      <c r="H195" s="157"/>
      <c r="I195" s="27"/>
      <c r="J195" s="157"/>
      <c r="K195" s="233"/>
      <c r="L195" s="123"/>
    </row>
    <row r="196" spans="1:12" x14ac:dyDescent="0.35">
      <c r="A196" s="118" t="s">
        <v>989</v>
      </c>
      <c r="B196" s="7" t="str">
        <f>IF(  AND(ISNUMBER(C196),OR(ISNUMBER(D196),D196="PG")),IF(IF(Capa!$B$6="B",0,Capa!$B$6)&gt;=C196,1,0),"")</f>
        <v/>
      </c>
      <c r="C196" s="11" t="str">
        <f t="shared" si="3"/>
        <v/>
      </c>
      <c r="D196" s="15"/>
      <c r="E196" s="182" t="s">
        <v>288</v>
      </c>
      <c r="F196" s="24"/>
      <c r="G196" s="132"/>
      <c r="H196" s="132"/>
      <c r="I196" s="24"/>
      <c r="J196" s="132"/>
      <c r="K196" s="183"/>
      <c r="L196" s="270">
        <f>IF(COUNTIFS($A$1:$A$230,"="&amp;$A196,$B$1:$B$230,"&gt;0",$D$1:$D$230,"&gt;0")&gt;0,
        (COUNTIFS($A$1:$A$230,"="&amp;$A196,$B$1:$B$230,"&gt;0",$D$1:$D$230,"&gt;0",F$1:F$230,"=S",I$1:I$230,"") +
         (COUNTIFS($A$1:$A$230,"="&amp;$A196,$B$1:$B$230,"&gt;0",$D$1:$D$230,"&gt;0",$F$1:$F$230,"=P",I$1:I$230,"")/2) +
         COUNTIFS($A$1:$A$230,"="&amp;$A196,$B$1:$B$230,"&gt;0",$D$1:$D$230,"&gt;0",I$1:I$230,"=S") +
         (COUNTIFS($A$1:$A$230,"="&amp;$A196,$B$1:$B$230,"&gt;0",$D$1:$D$230,"&gt;0",I$1:I$230,"=P")/2)
         )/COUNTIFS($A$1:$A$230,"="&amp;$A196,$B$1:$B$230,"&gt;0",$D$1:$D$230,"&gt;0"),"")</f>
        <v>0</v>
      </c>
    </row>
    <row r="197" spans="1:12" ht="6" customHeight="1" x14ac:dyDescent="0.35">
      <c r="A197" s="118" t="s">
        <v>989</v>
      </c>
      <c r="B197" s="7" t="str">
        <f>IF(  AND(ISNUMBER(C197),OR(ISNUMBER(D197),D197="PG")),IF(IF(Capa!$B$6="B",0,Capa!$B$6)&gt;=C197,1,0),"")</f>
        <v/>
      </c>
      <c r="C197" s="6">
        <f t="shared" si="3"/>
        <v>0</v>
      </c>
      <c r="D197" s="5" t="s">
        <v>4</v>
      </c>
      <c r="E197" s="171"/>
      <c r="F197" s="27"/>
      <c r="G197" s="187"/>
      <c r="H197" s="157"/>
      <c r="I197" s="27"/>
      <c r="J197" s="157"/>
      <c r="K197" s="233"/>
      <c r="L197" s="123"/>
    </row>
    <row r="198" spans="1:12" ht="91" x14ac:dyDescent="0.35">
      <c r="A198" s="118" t="s">
        <v>989</v>
      </c>
      <c r="B198" s="7">
        <f>IF(  AND(ISNUMBER(C198),OR(ISNUMBER(D198),D198="PG")),IF(IF(Capa!$B$6="B",0,Capa!$B$6)&gt;=C198,1,0),"")</f>
        <v>1</v>
      </c>
      <c r="C198" s="6">
        <f t="shared" si="3"/>
        <v>0</v>
      </c>
      <c r="D198" s="5" t="s">
        <v>295</v>
      </c>
      <c r="E198" s="159" t="s">
        <v>289</v>
      </c>
      <c r="F198" s="26"/>
      <c r="G198" s="160"/>
      <c r="H198" s="161"/>
      <c r="I198" s="32"/>
      <c r="J198" s="157"/>
      <c r="K198" s="236"/>
      <c r="L198" s="123"/>
    </row>
    <row r="199" spans="1:12" ht="29" x14ac:dyDescent="0.35">
      <c r="A199" s="118" t="s">
        <v>989</v>
      </c>
      <c r="B199" s="7">
        <f>IF(  AND(ISNUMBER(C199),OR(ISNUMBER(D199),D199="PG")),IF(IF(Capa!$B$6="B",0,Capa!$B$6)&gt;=C199,1,0),"")</f>
        <v>1</v>
      </c>
      <c r="C199" s="6">
        <f t="shared" si="3"/>
        <v>0</v>
      </c>
      <c r="D199" s="5">
        <v>498</v>
      </c>
      <c r="E199" s="164" t="s">
        <v>290</v>
      </c>
      <c r="F199" s="26"/>
      <c r="G199" s="160"/>
      <c r="H199" s="161"/>
      <c r="I199" s="32"/>
      <c r="J199" s="157"/>
      <c r="K199" s="236"/>
      <c r="L199" s="123"/>
    </row>
    <row r="200" spans="1:12" ht="7.25" customHeight="1" x14ac:dyDescent="0.35">
      <c r="A200" s="118" t="s">
        <v>989</v>
      </c>
      <c r="B200" s="7" t="str">
        <f>IF(  AND(ISNUMBER(C200),OR(ISNUMBER(D200),D200="PG")),IF(IF(Capa!$B$6="B",0,Capa!$B$6)&gt;=C200,1,0),"")</f>
        <v/>
      </c>
      <c r="C200" s="6">
        <f t="shared" si="3"/>
        <v>1</v>
      </c>
      <c r="D200" s="5" t="s">
        <v>6</v>
      </c>
      <c r="E200" s="164"/>
      <c r="F200" s="26"/>
      <c r="G200" s="160"/>
      <c r="H200" s="161"/>
      <c r="I200" s="32"/>
      <c r="J200" s="157"/>
      <c r="K200" s="236"/>
      <c r="L200" s="123"/>
    </row>
    <row r="201" spans="1:12" ht="43.5" x14ac:dyDescent="0.35">
      <c r="A201" s="118" t="s">
        <v>989</v>
      </c>
      <c r="B201" s="7">
        <f>IF(  AND(ISNUMBER(C201),OR(ISNUMBER(D201),D201="PG")),IF(IF(Capa!$B$6="B",0,Capa!$B$6)&gt;=C201,1,0),"")</f>
        <v>0</v>
      </c>
      <c r="C201" s="6">
        <f t="shared" si="3"/>
        <v>1</v>
      </c>
      <c r="D201" s="5">
        <v>499</v>
      </c>
      <c r="E201" s="164" t="s">
        <v>291</v>
      </c>
      <c r="F201" s="26"/>
      <c r="G201" s="160"/>
      <c r="H201" s="161"/>
      <c r="I201" s="32"/>
      <c r="J201" s="157"/>
      <c r="K201" s="236"/>
      <c r="L201" s="123"/>
    </row>
    <row r="202" spans="1:12" ht="43.5" x14ac:dyDescent="0.35">
      <c r="A202" s="118" t="s">
        <v>989</v>
      </c>
      <c r="B202" s="7">
        <f>IF(  AND(ISNUMBER(C202),OR(ISNUMBER(D202),D202="PG")),IF(IF(Capa!$B$6="B",0,Capa!$B$6)&gt;=C202,1,0),"")</f>
        <v>0</v>
      </c>
      <c r="C202" s="6">
        <f t="shared" si="3"/>
        <v>1</v>
      </c>
      <c r="D202" s="5">
        <v>500</v>
      </c>
      <c r="E202" s="164" t="s">
        <v>292</v>
      </c>
      <c r="F202" s="26"/>
      <c r="G202" s="160"/>
      <c r="H202" s="161"/>
      <c r="I202" s="32"/>
      <c r="J202" s="157"/>
      <c r="K202" s="236"/>
      <c r="L202" s="123"/>
    </row>
    <row r="203" spans="1:12" ht="43.5" x14ac:dyDescent="0.35">
      <c r="A203" s="118" t="s">
        <v>989</v>
      </c>
      <c r="B203" s="7">
        <f>IF(  AND(ISNUMBER(C203),OR(ISNUMBER(D203),D203="PG")),IF(IF(Capa!$B$6="B",0,Capa!$B$6)&gt;=C203,1,0),"")</f>
        <v>0</v>
      </c>
      <c r="C203" s="6">
        <f t="shared" si="3"/>
        <v>1</v>
      </c>
      <c r="D203" s="5">
        <v>501</v>
      </c>
      <c r="E203" s="164" t="s">
        <v>717</v>
      </c>
      <c r="F203" s="26"/>
      <c r="G203" s="160"/>
      <c r="H203" s="161"/>
      <c r="I203" s="32"/>
      <c r="J203" s="157"/>
      <c r="K203" s="236"/>
      <c r="L203" s="123"/>
    </row>
    <row r="204" spans="1:12" ht="6.65" customHeight="1" x14ac:dyDescent="0.35">
      <c r="A204" s="118" t="s">
        <v>989</v>
      </c>
      <c r="B204" s="7" t="str">
        <f>IF(  AND(ISNUMBER(C204),OR(ISNUMBER(D204),D204="PG")),IF(IF(Capa!$B$6="B",0,Capa!$B$6)&gt;=C204,1,0),"")</f>
        <v/>
      </c>
      <c r="C204" s="6">
        <f t="shared" si="3"/>
        <v>2</v>
      </c>
      <c r="D204" s="5" t="s">
        <v>9</v>
      </c>
      <c r="E204" s="164"/>
      <c r="F204" s="26"/>
      <c r="G204" s="160"/>
      <c r="H204" s="161"/>
      <c r="I204" s="32"/>
      <c r="J204" s="157"/>
      <c r="K204" s="236"/>
      <c r="L204" s="123"/>
    </row>
    <row r="205" spans="1:12" ht="29" x14ac:dyDescent="0.35">
      <c r="A205" s="118" t="s">
        <v>989</v>
      </c>
      <c r="B205" s="7">
        <f>IF(  AND(ISNUMBER(C205),OR(ISNUMBER(D205),D205="PG")),IF(IF(Capa!$B$6="B",0,Capa!$B$6)&gt;=C205,1,0),"")</f>
        <v>0</v>
      </c>
      <c r="C205" s="6">
        <f t="shared" si="3"/>
        <v>2</v>
      </c>
      <c r="D205" s="5">
        <v>502</v>
      </c>
      <c r="E205" s="164" t="s">
        <v>293</v>
      </c>
      <c r="F205" s="26"/>
      <c r="G205" s="160"/>
      <c r="H205" s="161"/>
      <c r="I205" s="32"/>
      <c r="J205" s="157"/>
      <c r="K205" s="236"/>
      <c r="L205" s="123"/>
    </row>
    <row r="206" spans="1:12" ht="6.65" customHeight="1" x14ac:dyDescent="0.35">
      <c r="A206" s="118" t="s">
        <v>989</v>
      </c>
      <c r="B206" s="7" t="str">
        <f>IF(  AND(ISNUMBER(C206),OR(ISNUMBER(D206),D206="PG")),IF(IF(Capa!$B$6="B",0,Capa!$B$6)&gt;=C206,1,0),"")</f>
        <v/>
      </c>
      <c r="C206" s="6">
        <f t="shared" si="3"/>
        <v>3</v>
      </c>
      <c r="D206" s="5" t="s">
        <v>11</v>
      </c>
      <c r="E206" s="164"/>
      <c r="F206" s="26"/>
      <c r="G206" s="160"/>
      <c r="H206" s="161"/>
      <c r="I206" s="32"/>
      <c r="J206" s="157"/>
      <c r="K206" s="236"/>
      <c r="L206" s="123"/>
    </row>
    <row r="207" spans="1:12" ht="43.5" x14ac:dyDescent="0.35">
      <c r="A207" s="118" t="s">
        <v>989</v>
      </c>
      <c r="B207" s="7">
        <f>IF(  AND(ISNUMBER(C207),OR(ISNUMBER(D207),D207="PG")),IF(IF(Capa!$B$6="B",0,Capa!$B$6)&gt;=C207,1,0),"")</f>
        <v>0</v>
      </c>
      <c r="C207" s="16">
        <f t="shared" si="3"/>
        <v>3</v>
      </c>
      <c r="D207" s="17">
        <v>503</v>
      </c>
      <c r="E207" s="166" t="s">
        <v>294</v>
      </c>
      <c r="F207" s="28"/>
      <c r="G207" s="167"/>
      <c r="H207" s="161"/>
      <c r="I207" s="45"/>
      <c r="J207" s="157"/>
      <c r="K207" s="237"/>
      <c r="L207" s="123"/>
    </row>
    <row r="208" spans="1:12" ht="20.25" customHeight="1" x14ac:dyDescent="0.35">
      <c r="C208" s="10"/>
      <c r="D208" s="222"/>
      <c r="E208" s="171"/>
      <c r="F208" s="33"/>
      <c r="G208" s="223"/>
      <c r="H208" s="223"/>
      <c r="I208" s="33"/>
      <c r="J208" s="223"/>
      <c r="K208" s="233"/>
      <c r="L208" s="127"/>
    </row>
    <row r="209" spans="1:12" s="125" customFormat="1" ht="20.25" customHeight="1" x14ac:dyDescent="0.35">
      <c r="A209" s="191"/>
      <c r="B209" s="191"/>
      <c r="C209" s="61"/>
      <c r="D209" s="192"/>
      <c r="E209" s="193"/>
      <c r="F209" s="62"/>
      <c r="G209" s="194"/>
      <c r="H209" s="194"/>
      <c r="I209" s="62"/>
      <c r="J209" s="194"/>
      <c r="K209" s="195"/>
      <c r="L209" s="194"/>
    </row>
    <row r="210" spans="1:12" s="125" customFormat="1" ht="20.25" customHeight="1" x14ac:dyDescent="0.35">
      <c r="A210" s="191"/>
      <c r="B210" s="191"/>
      <c r="C210" s="61"/>
      <c r="D210" s="192"/>
      <c r="E210" s="193"/>
      <c r="F210" s="62"/>
      <c r="G210" s="194"/>
      <c r="H210" s="194"/>
      <c r="I210" s="62"/>
      <c r="J210" s="194"/>
      <c r="K210" s="195"/>
      <c r="L210" s="194"/>
    </row>
    <row r="211" spans="1:12" s="125" customFormat="1" x14ac:dyDescent="0.35">
      <c r="A211" s="191"/>
      <c r="B211" s="191"/>
      <c r="C211" s="61"/>
      <c r="D211" s="192"/>
      <c r="E211" s="193"/>
      <c r="F211" s="62"/>
      <c r="G211" s="194"/>
      <c r="H211" s="194"/>
      <c r="I211" s="62"/>
      <c r="J211" s="194"/>
      <c r="K211" s="195"/>
      <c r="L211" s="194"/>
    </row>
    <row r="212" spans="1:12" s="125" customFormat="1" x14ac:dyDescent="0.35">
      <c r="A212" s="191"/>
      <c r="B212" s="191"/>
      <c r="C212" s="61"/>
      <c r="D212" s="192"/>
      <c r="E212" s="193"/>
      <c r="F212" s="62"/>
      <c r="G212" s="194"/>
      <c r="H212" s="194"/>
      <c r="I212" s="62"/>
      <c r="J212" s="194"/>
      <c r="K212" s="195"/>
      <c r="L212" s="194"/>
    </row>
    <row r="213" spans="1:12" s="125" customFormat="1" x14ac:dyDescent="0.35">
      <c r="A213" s="191"/>
      <c r="B213" s="191"/>
      <c r="C213" s="61"/>
      <c r="D213" s="192"/>
      <c r="E213" s="193"/>
      <c r="F213" s="62"/>
      <c r="G213" s="194"/>
      <c r="H213" s="194"/>
      <c r="I213" s="62"/>
      <c r="J213" s="194"/>
      <c r="K213" s="195"/>
      <c r="L213" s="194"/>
    </row>
    <row r="214" spans="1:12" s="125" customFormat="1" x14ac:dyDescent="0.35">
      <c r="A214" s="191"/>
      <c r="B214" s="191"/>
      <c r="C214" s="61"/>
      <c r="D214" s="192"/>
      <c r="E214" s="193"/>
      <c r="F214" s="62"/>
      <c r="G214" s="194"/>
      <c r="H214" s="194"/>
      <c r="I214" s="62"/>
      <c r="J214" s="194"/>
      <c r="K214" s="195"/>
      <c r="L214" s="194"/>
    </row>
    <row r="215" spans="1:12" s="125" customFormat="1" x14ac:dyDescent="0.35">
      <c r="A215" s="191"/>
      <c r="B215" s="191"/>
      <c r="C215" s="61"/>
      <c r="D215" s="192"/>
      <c r="E215" s="193"/>
      <c r="F215" s="62"/>
      <c r="G215" s="194"/>
      <c r="H215" s="194"/>
      <c r="I215" s="62"/>
      <c r="J215" s="194"/>
      <c r="K215" s="195"/>
      <c r="L215" s="194"/>
    </row>
    <row r="216" spans="1:12" s="125" customFormat="1" x14ac:dyDescent="0.35">
      <c r="A216" s="191"/>
      <c r="B216" s="191"/>
      <c r="C216" s="61"/>
      <c r="D216" s="192"/>
      <c r="E216" s="193"/>
      <c r="F216" s="62"/>
      <c r="G216" s="194"/>
      <c r="H216" s="194"/>
      <c r="I216" s="62"/>
      <c r="J216" s="194"/>
      <c r="K216" s="195"/>
      <c r="L216" s="194"/>
    </row>
    <row r="217" spans="1:12" s="125" customFormat="1" x14ac:dyDescent="0.35">
      <c r="A217" s="191"/>
      <c r="B217" s="191"/>
      <c r="C217" s="61"/>
      <c r="D217" s="192"/>
      <c r="E217" s="193"/>
      <c r="F217" s="62"/>
      <c r="G217" s="194"/>
      <c r="H217" s="194"/>
      <c r="I217" s="62"/>
      <c r="J217" s="194"/>
      <c r="K217" s="195"/>
      <c r="L217" s="194"/>
    </row>
    <row r="218" spans="1:12" s="125" customFormat="1" x14ac:dyDescent="0.35">
      <c r="A218" s="191"/>
      <c r="B218" s="191"/>
      <c r="C218" s="61"/>
      <c r="D218" s="192"/>
      <c r="E218" s="193"/>
      <c r="F218" s="62"/>
      <c r="G218" s="194"/>
      <c r="H218" s="194"/>
      <c r="I218" s="62"/>
      <c r="J218" s="194"/>
      <c r="K218" s="195"/>
      <c r="L218" s="194"/>
    </row>
    <row r="219" spans="1:12" s="125" customFormat="1" x14ac:dyDescent="0.35">
      <c r="A219" s="191"/>
      <c r="B219" s="191"/>
      <c r="C219" s="61"/>
      <c r="D219" s="192"/>
      <c r="E219" s="193"/>
      <c r="F219" s="62"/>
      <c r="G219" s="194"/>
      <c r="H219" s="194"/>
      <c r="I219" s="62"/>
      <c r="J219" s="194"/>
      <c r="K219" s="195"/>
      <c r="L219" s="194"/>
    </row>
    <row r="220" spans="1:12" s="125" customFormat="1" x14ac:dyDescent="0.35">
      <c r="A220" s="191"/>
      <c r="B220" s="191"/>
      <c r="C220" s="61"/>
      <c r="D220" s="192"/>
      <c r="E220" s="193"/>
      <c r="F220" s="62"/>
      <c r="G220" s="194"/>
      <c r="H220" s="194"/>
      <c r="I220" s="62"/>
      <c r="J220" s="194"/>
      <c r="K220" s="195"/>
      <c r="L220" s="194"/>
    </row>
    <row r="221" spans="1:12" s="125" customFormat="1" x14ac:dyDescent="0.35">
      <c r="A221" s="191"/>
      <c r="B221" s="191"/>
      <c r="C221" s="61"/>
      <c r="D221" s="192"/>
      <c r="E221" s="193"/>
      <c r="F221" s="62"/>
      <c r="G221" s="194"/>
      <c r="H221" s="194"/>
      <c r="I221" s="62"/>
      <c r="J221" s="194"/>
      <c r="K221" s="195"/>
      <c r="L221" s="194"/>
    </row>
    <row r="222" spans="1:12" s="125" customFormat="1" x14ac:dyDescent="0.35">
      <c r="A222" s="191"/>
      <c r="B222" s="191"/>
      <c r="C222" s="61"/>
      <c r="D222" s="192"/>
      <c r="E222" s="193"/>
      <c r="F222" s="62"/>
      <c r="G222" s="194"/>
      <c r="H222" s="194"/>
      <c r="I222" s="62"/>
      <c r="J222" s="194"/>
      <c r="K222" s="195"/>
      <c r="L222" s="194"/>
    </row>
    <row r="223" spans="1:12" s="125" customFormat="1" x14ac:dyDescent="0.35">
      <c r="A223" s="191"/>
      <c r="B223" s="191"/>
      <c r="C223" s="61"/>
      <c r="D223" s="192"/>
      <c r="E223" s="193"/>
      <c r="F223" s="62"/>
      <c r="G223" s="194"/>
      <c r="H223" s="194"/>
      <c r="I223" s="62"/>
      <c r="J223" s="194"/>
      <c r="K223" s="195"/>
      <c r="L223" s="194"/>
    </row>
    <row r="224" spans="1:12" s="125" customFormat="1" x14ac:dyDescent="0.35">
      <c r="A224" s="191"/>
      <c r="B224" s="191"/>
      <c r="C224" s="61"/>
      <c r="D224" s="192"/>
      <c r="E224" s="193"/>
      <c r="F224" s="62"/>
      <c r="G224" s="194"/>
      <c r="H224" s="194"/>
      <c r="I224" s="62"/>
      <c r="J224" s="194"/>
      <c r="K224" s="195"/>
      <c r="L224" s="194"/>
    </row>
    <row r="225" spans="1:12" s="125" customFormat="1" x14ac:dyDescent="0.35">
      <c r="A225" s="191"/>
      <c r="B225" s="191"/>
      <c r="C225" s="61"/>
      <c r="D225" s="192"/>
      <c r="E225" s="193"/>
      <c r="F225" s="62"/>
      <c r="G225" s="194"/>
      <c r="H225" s="194"/>
      <c r="I225" s="62"/>
      <c r="J225" s="194"/>
      <c r="K225" s="195"/>
      <c r="L225" s="194"/>
    </row>
    <row r="226" spans="1:12" s="125" customFormat="1" x14ac:dyDescent="0.35">
      <c r="A226" s="191"/>
      <c r="B226" s="191"/>
      <c r="C226" s="61"/>
      <c r="D226" s="192"/>
      <c r="E226" s="193"/>
      <c r="F226" s="62"/>
      <c r="G226" s="194"/>
      <c r="H226" s="194"/>
      <c r="I226" s="62"/>
      <c r="J226" s="194"/>
      <c r="K226" s="195"/>
      <c r="L226" s="194"/>
    </row>
    <row r="227" spans="1:12" s="125" customFormat="1" x14ac:dyDescent="0.35">
      <c r="A227" s="191"/>
      <c r="B227" s="191"/>
      <c r="C227" s="61"/>
      <c r="D227" s="192"/>
      <c r="E227" s="193"/>
      <c r="F227" s="62"/>
      <c r="G227" s="194"/>
      <c r="H227" s="194"/>
      <c r="I227" s="62"/>
      <c r="J227" s="194"/>
      <c r="K227" s="195"/>
      <c r="L227" s="194"/>
    </row>
    <row r="228" spans="1:12" s="125" customFormat="1" x14ac:dyDescent="0.35">
      <c r="A228" s="191"/>
      <c r="B228" s="191"/>
      <c r="C228" s="61"/>
      <c r="D228" s="192"/>
      <c r="E228" s="193"/>
      <c r="F228" s="62"/>
      <c r="G228" s="194"/>
      <c r="H228" s="194"/>
      <c r="I228" s="62"/>
      <c r="J228" s="194"/>
      <c r="K228" s="195"/>
      <c r="L228" s="194"/>
    </row>
    <row r="229" spans="1:12" s="125" customFormat="1" x14ac:dyDescent="0.35">
      <c r="A229" s="191"/>
      <c r="B229" s="191"/>
      <c r="C229" s="61"/>
      <c r="D229" s="192"/>
      <c r="E229" s="193"/>
      <c r="F229" s="62"/>
      <c r="G229" s="194"/>
      <c r="H229" s="194"/>
      <c r="I229" s="62"/>
      <c r="J229" s="194"/>
      <c r="K229" s="195"/>
      <c r="L229" s="194"/>
    </row>
    <row r="230" spans="1:12" s="125" customFormat="1" x14ac:dyDescent="0.35">
      <c r="A230" s="191"/>
      <c r="B230" s="191"/>
      <c r="C230" s="61"/>
      <c r="D230" s="192"/>
      <c r="E230" s="193"/>
      <c r="F230" s="62"/>
      <c r="G230" s="194"/>
      <c r="H230" s="194"/>
      <c r="I230" s="62"/>
      <c r="J230" s="194"/>
      <c r="K230" s="195"/>
      <c r="L230" s="194"/>
    </row>
    <row r="231" spans="1:12" s="125" customFormat="1" x14ac:dyDescent="0.35">
      <c r="A231" s="191"/>
      <c r="B231" s="191"/>
      <c r="C231" s="61"/>
      <c r="D231" s="192"/>
      <c r="E231" s="193"/>
      <c r="F231" s="62"/>
      <c r="G231" s="194"/>
      <c r="H231" s="194"/>
      <c r="I231" s="62"/>
      <c r="J231" s="194"/>
      <c r="K231" s="195"/>
      <c r="L231" s="194"/>
    </row>
    <row r="232" spans="1:12" s="125" customFormat="1" x14ac:dyDescent="0.35">
      <c r="A232" s="191"/>
      <c r="B232" s="191"/>
      <c r="C232" s="61"/>
      <c r="D232" s="192"/>
      <c r="E232" s="193"/>
      <c r="F232" s="62"/>
      <c r="G232" s="194"/>
      <c r="H232" s="194"/>
      <c r="I232" s="62"/>
      <c r="J232" s="194"/>
      <c r="K232" s="195"/>
      <c r="L232" s="194"/>
    </row>
    <row r="233" spans="1:12" s="125" customFormat="1" x14ac:dyDescent="0.35">
      <c r="A233" s="191"/>
      <c r="B233" s="191"/>
      <c r="C233" s="61"/>
      <c r="D233" s="192"/>
      <c r="E233" s="193"/>
      <c r="F233" s="62"/>
      <c r="G233" s="194"/>
      <c r="H233" s="194"/>
      <c r="I233" s="62"/>
      <c r="J233" s="194"/>
      <c r="K233" s="195"/>
      <c r="L233" s="194"/>
    </row>
    <row r="234" spans="1:12" s="125" customFormat="1" x14ac:dyDescent="0.35">
      <c r="A234" s="191"/>
      <c r="B234" s="191"/>
      <c r="C234" s="61"/>
      <c r="D234" s="192"/>
      <c r="E234" s="193"/>
      <c r="F234" s="62"/>
      <c r="G234" s="194"/>
      <c r="H234" s="194"/>
      <c r="I234" s="62"/>
      <c r="J234" s="194"/>
      <c r="K234" s="195"/>
      <c r="L234" s="194"/>
    </row>
    <row r="235" spans="1:12" s="125" customFormat="1" x14ac:dyDescent="0.35">
      <c r="A235" s="191"/>
      <c r="B235" s="191"/>
      <c r="C235" s="61"/>
      <c r="D235" s="192"/>
      <c r="E235" s="193"/>
      <c r="F235" s="62"/>
      <c r="G235" s="194"/>
      <c r="H235" s="194"/>
      <c r="I235" s="62"/>
      <c r="J235" s="194"/>
      <c r="K235" s="195"/>
      <c r="L235" s="194"/>
    </row>
    <row r="236" spans="1:12" s="125" customFormat="1" x14ac:dyDescent="0.35">
      <c r="A236" s="191"/>
      <c r="B236" s="191"/>
      <c r="C236" s="61"/>
      <c r="D236" s="192"/>
      <c r="E236" s="193"/>
      <c r="F236" s="62"/>
      <c r="G236" s="194"/>
      <c r="H236" s="194"/>
      <c r="I236" s="62"/>
      <c r="J236" s="194"/>
      <c r="K236" s="195"/>
      <c r="L236" s="194"/>
    </row>
    <row r="237" spans="1:12" s="125" customFormat="1" x14ac:dyDescent="0.35">
      <c r="A237" s="191"/>
      <c r="B237" s="191"/>
      <c r="C237" s="61"/>
      <c r="D237" s="192"/>
      <c r="E237" s="193"/>
      <c r="F237" s="62"/>
      <c r="G237" s="194"/>
      <c r="H237" s="194"/>
      <c r="I237" s="62"/>
      <c r="J237" s="194"/>
      <c r="K237" s="195"/>
      <c r="L237" s="194"/>
    </row>
    <row r="238" spans="1:12" s="125" customFormat="1" x14ac:dyDescent="0.35">
      <c r="A238" s="191"/>
      <c r="B238" s="191"/>
      <c r="C238" s="61"/>
      <c r="D238" s="192"/>
      <c r="E238" s="193"/>
      <c r="F238" s="62"/>
      <c r="G238" s="194"/>
      <c r="H238" s="194"/>
      <c r="I238" s="62"/>
      <c r="J238" s="194"/>
      <c r="K238" s="195"/>
      <c r="L238" s="194"/>
    </row>
    <row r="239" spans="1:12" s="125" customFormat="1" x14ac:dyDescent="0.35">
      <c r="A239" s="191"/>
      <c r="B239" s="191"/>
      <c r="C239" s="61"/>
      <c r="D239" s="192"/>
      <c r="E239" s="193"/>
      <c r="F239" s="62"/>
      <c r="G239" s="194"/>
      <c r="H239" s="194"/>
      <c r="I239" s="62"/>
      <c r="J239" s="194"/>
      <c r="K239" s="195"/>
      <c r="L239" s="194"/>
    </row>
    <row r="240" spans="1:12" s="125" customFormat="1" x14ac:dyDescent="0.35">
      <c r="A240" s="191"/>
      <c r="B240" s="191"/>
      <c r="C240" s="61"/>
      <c r="D240" s="192"/>
      <c r="E240" s="193"/>
      <c r="F240" s="62"/>
      <c r="G240" s="194"/>
      <c r="H240" s="194"/>
      <c r="I240" s="62"/>
      <c r="J240" s="194"/>
      <c r="K240" s="195"/>
      <c r="L240" s="194"/>
    </row>
    <row r="241" spans="1:12" s="125" customFormat="1" x14ac:dyDescent="0.35">
      <c r="A241" s="191"/>
      <c r="B241" s="191"/>
      <c r="C241" s="61"/>
      <c r="D241" s="192"/>
      <c r="E241" s="193"/>
      <c r="F241" s="62"/>
      <c r="G241" s="194"/>
      <c r="H241" s="194"/>
      <c r="I241" s="62"/>
      <c r="J241" s="194"/>
      <c r="K241" s="195"/>
      <c r="L241" s="194"/>
    </row>
    <row r="242" spans="1:12" s="125" customFormat="1" x14ac:dyDescent="0.35">
      <c r="A242" s="191"/>
      <c r="B242" s="191"/>
      <c r="C242" s="61"/>
      <c r="D242" s="192"/>
      <c r="E242" s="193"/>
      <c r="F242" s="62"/>
      <c r="G242" s="194"/>
      <c r="H242" s="194"/>
      <c r="I242" s="62"/>
      <c r="J242" s="194"/>
      <c r="K242" s="195"/>
      <c r="L242" s="194"/>
    </row>
    <row r="243" spans="1:12" s="125" customFormat="1" x14ac:dyDescent="0.35">
      <c r="A243" s="191"/>
      <c r="B243" s="191"/>
      <c r="C243" s="61"/>
      <c r="D243" s="192"/>
      <c r="E243" s="193"/>
      <c r="F243" s="62"/>
      <c r="G243" s="194"/>
      <c r="H243" s="194"/>
      <c r="I243" s="62"/>
      <c r="J243" s="194"/>
      <c r="K243" s="195"/>
      <c r="L243" s="194"/>
    </row>
    <row r="244" spans="1:12" s="125" customFormat="1" x14ac:dyDescent="0.35">
      <c r="A244" s="191"/>
      <c r="B244" s="191"/>
      <c r="C244" s="61"/>
      <c r="D244" s="192"/>
      <c r="E244" s="193"/>
      <c r="F244" s="62"/>
      <c r="G244" s="194"/>
      <c r="H244" s="194"/>
      <c r="I244" s="62"/>
      <c r="J244" s="194"/>
      <c r="K244" s="195"/>
      <c r="L244" s="194"/>
    </row>
    <row r="245" spans="1:12" s="125" customFormat="1" x14ac:dyDescent="0.35">
      <c r="A245" s="191"/>
      <c r="B245" s="191"/>
      <c r="C245" s="61"/>
      <c r="D245" s="192"/>
      <c r="E245" s="193"/>
      <c r="F245" s="62"/>
      <c r="G245" s="194"/>
      <c r="H245" s="194"/>
      <c r="I245" s="62"/>
      <c r="J245" s="194"/>
      <c r="K245" s="195"/>
      <c r="L245" s="194"/>
    </row>
    <row r="246" spans="1:12" s="125" customFormat="1" x14ac:dyDescent="0.35">
      <c r="A246" s="191"/>
      <c r="B246" s="191"/>
      <c r="C246" s="61"/>
      <c r="D246" s="192"/>
      <c r="E246" s="193"/>
      <c r="F246" s="62"/>
      <c r="G246" s="194"/>
      <c r="H246" s="194"/>
      <c r="I246" s="62"/>
      <c r="J246" s="194"/>
      <c r="K246" s="195"/>
      <c r="L246" s="194"/>
    </row>
    <row r="247" spans="1:12" s="125" customFormat="1" x14ac:dyDescent="0.35">
      <c r="A247" s="191"/>
      <c r="B247" s="191"/>
      <c r="C247" s="61"/>
      <c r="D247" s="192"/>
      <c r="E247" s="193"/>
      <c r="F247" s="62"/>
      <c r="G247" s="194"/>
      <c r="H247" s="194"/>
      <c r="I247" s="62"/>
      <c r="J247" s="194"/>
      <c r="K247" s="195"/>
      <c r="L247" s="194"/>
    </row>
    <row r="248" spans="1:12" s="125" customFormat="1" x14ac:dyDescent="0.35">
      <c r="A248" s="191"/>
      <c r="B248" s="191"/>
      <c r="C248" s="61"/>
      <c r="D248" s="192"/>
      <c r="E248" s="193"/>
      <c r="F248" s="62"/>
      <c r="G248" s="194"/>
      <c r="H248" s="194"/>
      <c r="I248" s="62"/>
      <c r="J248" s="194"/>
      <c r="K248" s="195"/>
      <c r="L248" s="194"/>
    </row>
    <row r="249" spans="1:12" s="125" customFormat="1" x14ac:dyDescent="0.35">
      <c r="A249" s="191"/>
      <c r="B249" s="191"/>
      <c r="C249" s="61"/>
      <c r="D249" s="192"/>
      <c r="E249" s="193"/>
      <c r="F249" s="62"/>
      <c r="G249" s="194"/>
      <c r="H249" s="194"/>
      <c r="I249" s="62"/>
      <c r="J249" s="194"/>
      <c r="K249" s="195"/>
      <c r="L249" s="194"/>
    </row>
    <row r="250" spans="1:12" s="125" customFormat="1" x14ac:dyDescent="0.35">
      <c r="A250" s="191"/>
      <c r="B250" s="191"/>
      <c r="C250" s="61"/>
      <c r="D250" s="192"/>
      <c r="E250" s="193"/>
      <c r="F250" s="62"/>
      <c r="G250" s="194"/>
      <c r="H250" s="194"/>
      <c r="I250" s="62"/>
      <c r="J250" s="194"/>
      <c r="K250" s="195"/>
      <c r="L250" s="194"/>
    </row>
    <row r="251" spans="1:12" s="125" customFormat="1" x14ac:dyDescent="0.35">
      <c r="A251" s="191"/>
      <c r="B251" s="191"/>
      <c r="C251" s="61"/>
      <c r="D251" s="192"/>
      <c r="E251" s="193"/>
      <c r="F251" s="62"/>
      <c r="G251" s="194"/>
      <c r="H251" s="194"/>
      <c r="I251" s="62"/>
      <c r="J251" s="194"/>
      <c r="K251" s="195"/>
      <c r="L251" s="194"/>
    </row>
    <row r="252" spans="1:12" s="125" customFormat="1" x14ac:dyDescent="0.35">
      <c r="A252" s="191"/>
      <c r="B252" s="191"/>
      <c r="C252" s="61"/>
      <c r="D252" s="192"/>
      <c r="E252" s="193"/>
      <c r="F252" s="62"/>
      <c r="G252" s="194"/>
      <c r="H252" s="194"/>
      <c r="I252" s="62"/>
      <c r="J252" s="194"/>
      <c r="K252" s="195"/>
      <c r="L252" s="194"/>
    </row>
    <row r="253" spans="1:12" s="125" customFormat="1" x14ac:dyDescent="0.35">
      <c r="A253" s="191"/>
      <c r="B253" s="191"/>
      <c r="C253" s="61"/>
      <c r="D253" s="192"/>
      <c r="E253" s="193"/>
      <c r="F253" s="62"/>
      <c r="G253" s="194"/>
      <c r="H253" s="194"/>
      <c r="I253" s="62"/>
      <c r="J253" s="194"/>
      <c r="K253" s="195"/>
      <c r="L253" s="194"/>
    </row>
    <row r="254" spans="1:12" s="125" customFormat="1" x14ac:dyDescent="0.35">
      <c r="A254" s="191"/>
      <c r="B254" s="191"/>
      <c r="C254" s="61"/>
      <c r="D254" s="192"/>
      <c r="E254" s="193"/>
      <c r="F254" s="62"/>
      <c r="G254" s="194"/>
      <c r="H254" s="194"/>
      <c r="I254" s="62"/>
      <c r="J254" s="194"/>
      <c r="K254" s="195"/>
      <c r="L254" s="194"/>
    </row>
    <row r="255" spans="1:12" s="125" customFormat="1" x14ac:dyDescent="0.35">
      <c r="A255" s="191"/>
      <c r="B255" s="191"/>
      <c r="C255" s="61"/>
      <c r="D255" s="192"/>
      <c r="E255" s="193"/>
      <c r="F255" s="62"/>
      <c r="G255" s="194"/>
      <c r="H255" s="194"/>
      <c r="I255" s="62"/>
      <c r="J255" s="194"/>
      <c r="K255" s="195"/>
      <c r="L255" s="194"/>
    </row>
    <row r="256" spans="1:12" s="125" customFormat="1" x14ac:dyDescent="0.35">
      <c r="A256" s="191"/>
      <c r="B256" s="191"/>
      <c r="C256" s="61"/>
      <c r="D256" s="192"/>
      <c r="E256" s="193"/>
      <c r="F256" s="62"/>
      <c r="G256" s="194"/>
      <c r="H256" s="194"/>
      <c r="I256" s="62"/>
      <c r="J256" s="194"/>
      <c r="K256" s="195"/>
      <c r="L256" s="194"/>
    </row>
    <row r="257" spans="1:12" s="125" customFormat="1" x14ac:dyDescent="0.35">
      <c r="A257" s="191"/>
      <c r="B257" s="191"/>
      <c r="C257" s="61"/>
      <c r="D257" s="192"/>
      <c r="E257" s="193"/>
      <c r="F257" s="62"/>
      <c r="G257" s="194"/>
      <c r="H257" s="194"/>
      <c r="I257" s="62"/>
      <c r="J257" s="194"/>
      <c r="K257" s="195"/>
      <c r="L257" s="194"/>
    </row>
    <row r="258" spans="1:12" s="125" customFormat="1" x14ac:dyDescent="0.35">
      <c r="A258" s="191"/>
      <c r="B258" s="191"/>
      <c r="C258" s="61"/>
      <c r="D258" s="192"/>
      <c r="E258" s="193"/>
      <c r="F258" s="62"/>
      <c r="G258" s="194"/>
      <c r="H258" s="194"/>
      <c r="I258" s="62"/>
      <c r="J258" s="194"/>
      <c r="K258" s="195"/>
      <c r="L258" s="194"/>
    </row>
    <row r="259" spans="1:12" s="125" customFormat="1" x14ac:dyDescent="0.35">
      <c r="A259" s="191"/>
      <c r="B259" s="191"/>
      <c r="C259" s="61"/>
      <c r="D259" s="192"/>
      <c r="E259" s="193"/>
      <c r="F259" s="62"/>
      <c r="G259" s="194"/>
      <c r="H259" s="194"/>
      <c r="I259" s="62"/>
      <c r="J259" s="194"/>
      <c r="K259" s="195"/>
      <c r="L259" s="194"/>
    </row>
    <row r="260" spans="1:12" s="125" customFormat="1" x14ac:dyDescent="0.35">
      <c r="A260" s="191"/>
      <c r="B260" s="191"/>
      <c r="C260" s="61"/>
      <c r="D260" s="192"/>
      <c r="E260" s="193"/>
      <c r="F260" s="62"/>
      <c r="G260" s="194"/>
      <c r="H260" s="194"/>
      <c r="I260" s="62"/>
      <c r="J260" s="194"/>
      <c r="K260" s="195"/>
      <c r="L260" s="194"/>
    </row>
    <row r="261" spans="1:12" s="125" customFormat="1" x14ac:dyDescent="0.35">
      <c r="A261" s="191"/>
      <c r="B261" s="191"/>
      <c r="C261" s="61"/>
      <c r="D261" s="192"/>
      <c r="E261" s="193"/>
      <c r="F261" s="62"/>
      <c r="G261" s="194"/>
      <c r="H261" s="194"/>
      <c r="I261" s="62"/>
      <c r="J261" s="194"/>
      <c r="K261" s="195"/>
      <c r="L261" s="194"/>
    </row>
    <row r="262" spans="1:12" s="125" customFormat="1" x14ac:dyDescent="0.35">
      <c r="A262" s="191"/>
      <c r="B262" s="191"/>
      <c r="C262" s="61"/>
      <c r="D262" s="192"/>
      <c r="E262" s="193"/>
      <c r="F262" s="62"/>
      <c r="G262" s="194"/>
      <c r="H262" s="194"/>
      <c r="I262" s="62"/>
      <c r="J262" s="194"/>
      <c r="K262" s="195"/>
      <c r="L262" s="194"/>
    </row>
    <row r="263" spans="1:12" s="125" customFormat="1" x14ac:dyDescent="0.35">
      <c r="A263" s="191"/>
      <c r="B263" s="191"/>
      <c r="C263" s="61"/>
      <c r="D263" s="192"/>
      <c r="E263" s="193"/>
      <c r="F263" s="62"/>
      <c r="G263" s="194"/>
      <c r="H263" s="194"/>
      <c r="I263" s="62"/>
      <c r="J263" s="194"/>
      <c r="K263" s="195"/>
      <c r="L263" s="194"/>
    </row>
    <row r="264" spans="1:12" s="125" customFormat="1" x14ac:dyDescent="0.35">
      <c r="A264" s="191"/>
      <c r="B264" s="191"/>
      <c r="C264" s="61"/>
      <c r="D264" s="192"/>
      <c r="E264" s="193"/>
      <c r="F264" s="62"/>
      <c r="G264" s="194"/>
      <c r="H264" s="194"/>
      <c r="I264" s="62"/>
      <c r="J264" s="194"/>
      <c r="K264" s="195"/>
      <c r="L264" s="194"/>
    </row>
    <row r="265" spans="1:12" s="125" customFormat="1" x14ac:dyDescent="0.35">
      <c r="A265" s="191"/>
      <c r="B265" s="191"/>
      <c r="C265" s="61"/>
      <c r="D265" s="192"/>
      <c r="E265" s="193"/>
      <c r="F265" s="62"/>
      <c r="G265" s="194"/>
      <c r="H265" s="194"/>
      <c r="I265" s="62"/>
      <c r="J265" s="194"/>
      <c r="K265" s="195"/>
      <c r="L265" s="194"/>
    </row>
    <row r="266" spans="1:12" s="125" customFormat="1" x14ac:dyDescent="0.35">
      <c r="A266" s="191"/>
      <c r="B266" s="191"/>
      <c r="C266" s="61"/>
      <c r="D266" s="192"/>
      <c r="E266" s="193"/>
      <c r="F266" s="62"/>
      <c r="G266" s="194"/>
      <c r="H266" s="194"/>
      <c r="I266" s="62"/>
      <c r="J266" s="194"/>
      <c r="K266" s="195"/>
      <c r="L266" s="194"/>
    </row>
    <row r="267" spans="1:12" s="125" customFormat="1" x14ac:dyDescent="0.35">
      <c r="A267" s="191"/>
      <c r="B267" s="191"/>
      <c r="C267" s="61"/>
      <c r="D267" s="192"/>
      <c r="E267" s="193"/>
      <c r="F267" s="62"/>
      <c r="G267" s="194"/>
      <c r="H267" s="194"/>
      <c r="I267" s="62"/>
      <c r="J267" s="194"/>
      <c r="K267" s="195"/>
      <c r="L267" s="194"/>
    </row>
    <row r="268" spans="1:12" s="125" customFormat="1" x14ac:dyDescent="0.35">
      <c r="A268" s="191"/>
      <c r="B268" s="191"/>
      <c r="C268" s="61"/>
      <c r="D268" s="192"/>
      <c r="E268" s="193"/>
      <c r="F268" s="62"/>
      <c r="G268" s="194"/>
      <c r="H268" s="194"/>
      <c r="I268" s="62"/>
      <c r="J268" s="194"/>
      <c r="K268" s="195"/>
      <c r="L268" s="194"/>
    </row>
    <row r="269" spans="1:12" s="125" customFormat="1" x14ac:dyDescent="0.35">
      <c r="A269" s="191"/>
      <c r="B269" s="191"/>
      <c r="C269" s="61"/>
      <c r="D269" s="192"/>
      <c r="E269" s="193"/>
      <c r="F269" s="62"/>
      <c r="G269" s="194"/>
      <c r="H269" s="194"/>
      <c r="I269" s="62"/>
      <c r="J269" s="194"/>
      <c r="K269" s="195"/>
      <c r="L269" s="194"/>
    </row>
    <row r="270" spans="1:12" s="125" customFormat="1" x14ac:dyDescent="0.35">
      <c r="A270" s="191"/>
      <c r="B270" s="191"/>
      <c r="C270" s="61"/>
      <c r="D270" s="192"/>
      <c r="E270" s="193"/>
      <c r="F270" s="62"/>
      <c r="G270" s="194"/>
      <c r="H270" s="194"/>
      <c r="I270" s="62"/>
      <c r="J270" s="194"/>
      <c r="K270" s="195"/>
      <c r="L270" s="194"/>
    </row>
    <row r="271" spans="1:12" s="125" customFormat="1" x14ac:dyDescent="0.35">
      <c r="A271" s="191"/>
      <c r="B271" s="191"/>
      <c r="C271" s="61"/>
      <c r="D271" s="192"/>
      <c r="E271" s="193"/>
      <c r="F271" s="62"/>
      <c r="G271" s="194"/>
      <c r="H271" s="194"/>
      <c r="I271" s="62"/>
      <c r="J271" s="194"/>
      <c r="K271" s="195"/>
      <c r="L271" s="194"/>
    </row>
    <row r="272" spans="1:12" s="125" customFormat="1" x14ac:dyDescent="0.35">
      <c r="A272" s="191"/>
      <c r="B272" s="191"/>
      <c r="C272" s="61"/>
      <c r="D272" s="192"/>
      <c r="E272" s="193"/>
      <c r="F272" s="62"/>
      <c r="G272" s="194"/>
      <c r="H272" s="194"/>
      <c r="I272" s="62"/>
      <c r="J272" s="194"/>
      <c r="K272" s="195"/>
      <c r="L272" s="194"/>
    </row>
    <row r="273" spans="1:12" s="125" customFormat="1" x14ac:dyDescent="0.35">
      <c r="A273" s="191"/>
      <c r="B273" s="191"/>
      <c r="C273" s="61"/>
      <c r="D273" s="192"/>
      <c r="E273" s="193"/>
      <c r="F273" s="62"/>
      <c r="G273" s="194"/>
      <c r="H273" s="194"/>
      <c r="I273" s="62"/>
      <c r="J273" s="194"/>
      <c r="K273" s="195"/>
      <c r="L273" s="194"/>
    </row>
    <row r="274" spans="1:12" s="125" customFormat="1" x14ac:dyDescent="0.35">
      <c r="A274" s="191"/>
      <c r="B274" s="191"/>
      <c r="C274" s="61"/>
      <c r="D274" s="192"/>
      <c r="E274" s="193"/>
      <c r="F274" s="62"/>
      <c r="G274" s="194"/>
      <c r="H274" s="194"/>
      <c r="I274" s="62"/>
      <c r="J274" s="194"/>
      <c r="K274" s="195"/>
      <c r="L274" s="194"/>
    </row>
    <row r="275" spans="1:12" s="125" customFormat="1" x14ac:dyDescent="0.35">
      <c r="A275" s="191"/>
      <c r="B275" s="191"/>
      <c r="C275" s="61"/>
      <c r="D275" s="192"/>
      <c r="E275" s="193"/>
      <c r="F275" s="62"/>
      <c r="G275" s="194"/>
      <c r="H275" s="194"/>
      <c r="I275" s="62"/>
      <c r="J275" s="194"/>
      <c r="K275" s="195"/>
      <c r="L275" s="194"/>
    </row>
    <row r="276" spans="1:12" s="125" customFormat="1" x14ac:dyDescent="0.35">
      <c r="A276" s="191"/>
      <c r="B276" s="191"/>
      <c r="C276" s="61"/>
      <c r="D276" s="192"/>
      <c r="E276" s="193"/>
      <c r="F276" s="62"/>
      <c r="G276" s="194"/>
      <c r="H276" s="194"/>
      <c r="I276" s="62"/>
      <c r="J276" s="194"/>
      <c r="K276" s="195"/>
      <c r="L276" s="194"/>
    </row>
    <row r="277" spans="1:12" s="125" customFormat="1" x14ac:dyDescent="0.35">
      <c r="A277" s="191"/>
      <c r="B277" s="191"/>
      <c r="C277" s="61"/>
      <c r="D277" s="192"/>
      <c r="E277" s="193"/>
      <c r="F277" s="62"/>
      <c r="G277" s="194"/>
      <c r="H277" s="194"/>
      <c r="I277" s="62"/>
      <c r="J277" s="194"/>
      <c r="K277" s="195"/>
      <c r="L277" s="194"/>
    </row>
    <row r="278" spans="1:12" s="125" customFormat="1" x14ac:dyDescent="0.35">
      <c r="A278" s="191"/>
      <c r="B278" s="191"/>
      <c r="C278" s="61"/>
      <c r="D278" s="192"/>
      <c r="E278" s="193"/>
      <c r="F278" s="62"/>
      <c r="G278" s="194"/>
      <c r="H278" s="194"/>
      <c r="I278" s="62"/>
      <c r="J278" s="194"/>
      <c r="K278" s="195"/>
      <c r="L278" s="194"/>
    </row>
    <row r="279" spans="1:12" s="125" customFormat="1" x14ac:dyDescent="0.35">
      <c r="A279" s="191"/>
      <c r="B279" s="191"/>
      <c r="C279" s="61"/>
      <c r="D279" s="192"/>
      <c r="E279" s="193"/>
      <c r="F279" s="62"/>
      <c r="G279" s="194"/>
      <c r="H279" s="194"/>
      <c r="I279" s="62"/>
      <c r="J279" s="194"/>
      <c r="K279" s="195"/>
      <c r="L279" s="194"/>
    </row>
  </sheetData>
  <sheetProtection algorithmName="SHA-512" hashValue="2co4wvvQk+2R//LVhD0zFZpfySmhwUpTA9VDIVMrFjEyHPsClhcZoyT40lw2b+pr53vPF56Om4oG38YK0BrrEA==" saltValue="+IwFtKgnvWdPYnh1PC7llg==" spinCount="100000" sheet="1" formatCells="0" formatColumns="0" formatRows="0"/>
  <conditionalFormatting sqref="E3">
    <cfRule type="dataBar" priority="41">
      <dataBar>
        <cfvo type="num" val="0.1"/>
        <cfvo type="num" val="1"/>
        <color theme="9" tint="0.39997558519241921"/>
      </dataBar>
      <extLst>
        <ext xmlns:x14="http://schemas.microsoft.com/office/spreadsheetml/2009/9/main" uri="{B025F937-C7B1-47D3-B67F-A62EFF666E3E}">
          <x14:id>{AF5CE5AD-C183-4951-BD80-AC22A49F33C6}</x14:id>
        </ext>
      </extLst>
    </cfRule>
  </conditionalFormatting>
  <conditionalFormatting sqref="E8">
    <cfRule type="dataBar" priority="40">
      <dataBar>
        <cfvo type="num" val="0.1"/>
        <cfvo type="num" val="1"/>
        <color theme="9" tint="0.39997558519241921"/>
      </dataBar>
      <extLst>
        <ext xmlns:x14="http://schemas.microsoft.com/office/spreadsheetml/2009/9/main" uri="{B025F937-C7B1-47D3-B67F-A62EFF666E3E}">
          <x14:id>{EE77DEF8-C8BB-4CDD-A822-EBF242BBB818}</x14:id>
        </ext>
      </extLst>
    </cfRule>
  </conditionalFormatting>
  <conditionalFormatting sqref="E11:E15">
    <cfRule type="expression" dxfId="26" priority="102">
      <formula>AND(B11&lt;&gt;1,ISNUMBER(C11),ISNUMBER(D11))</formula>
    </cfRule>
  </conditionalFormatting>
  <conditionalFormatting sqref="E19:E20">
    <cfRule type="expression" dxfId="25" priority="89">
      <formula>AND(B19&lt;&gt;1,ISNUMBER(C19),ISNUMBER(D19))</formula>
    </cfRule>
  </conditionalFormatting>
  <conditionalFormatting sqref="E22:E50">
    <cfRule type="expression" dxfId="24" priority="122">
      <formula>AND(B22&lt;&gt;1,ISNUMBER(C22),ISNUMBER(D22))</formula>
    </cfRule>
  </conditionalFormatting>
  <conditionalFormatting sqref="E54:E67">
    <cfRule type="expression" dxfId="23" priority="100">
      <formula>AND(B54&lt;&gt;1,ISNUMBER(C54),ISNUMBER(D54))</formula>
    </cfRule>
  </conditionalFormatting>
  <conditionalFormatting sqref="E71:E86">
    <cfRule type="expression" dxfId="22" priority="99">
      <formula>AND(B71&lt;&gt;1,ISNUMBER(C71),ISNUMBER(D71))</formula>
    </cfRule>
  </conditionalFormatting>
  <conditionalFormatting sqref="E89">
    <cfRule type="dataBar" priority="39">
      <dataBar>
        <cfvo type="num" val="0.1"/>
        <cfvo type="num" val="1"/>
        <color theme="9" tint="0.39997558519241921"/>
      </dataBar>
      <extLst>
        <ext xmlns:x14="http://schemas.microsoft.com/office/spreadsheetml/2009/9/main" uri="{B025F937-C7B1-47D3-B67F-A62EFF666E3E}">
          <x14:id>{AD4ADB6F-98F7-4D75-9EAF-26F15164C5F0}</x14:id>
        </ext>
      </extLst>
    </cfRule>
  </conditionalFormatting>
  <conditionalFormatting sqref="E92:E102">
    <cfRule type="expression" dxfId="21" priority="98">
      <formula>AND(B92&lt;&gt;1,ISNUMBER(C92),ISNUMBER(D92))</formula>
    </cfRule>
  </conditionalFormatting>
  <conditionalFormatting sqref="E106:E123">
    <cfRule type="expression" dxfId="20" priority="118">
      <formula>AND(B106&lt;&gt;1,ISNUMBER(C106),ISNUMBER(D106))</formula>
    </cfRule>
  </conditionalFormatting>
  <conditionalFormatting sqref="E127:E136">
    <cfRule type="expression" dxfId="19" priority="96">
      <formula>AND(B127&lt;&gt;1,ISNUMBER(C127),ISNUMBER(D127))</formula>
    </cfRule>
  </conditionalFormatting>
  <conditionalFormatting sqref="E140">
    <cfRule type="expression" dxfId="18" priority="43">
      <formula>AND(B140&lt;&gt;1,ISNUMBER(C140),D140="PG")</formula>
    </cfRule>
  </conditionalFormatting>
  <conditionalFormatting sqref="E141:E150">
    <cfRule type="expression" dxfId="17" priority="95">
      <formula>AND(B141&lt;&gt;1,ISNUMBER(C141),ISNUMBER(D141))</formula>
    </cfRule>
  </conditionalFormatting>
  <conditionalFormatting sqref="E153">
    <cfRule type="dataBar" priority="38">
      <dataBar>
        <cfvo type="num" val="0.1"/>
        <cfvo type="num" val="1"/>
        <color theme="9" tint="0.39997558519241921"/>
      </dataBar>
      <extLst>
        <ext xmlns:x14="http://schemas.microsoft.com/office/spreadsheetml/2009/9/main" uri="{B025F937-C7B1-47D3-B67F-A62EFF666E3E}">
          <x14:id>{503C4830-CCA6-421C-81F3-E211C340A274}</x14:id>
        </ext>
      </extLst>
    </cfRule>
  </conditionalFormatting>
  <conditionalFormatting sqref="E156:E166">
    <cfRule type="expression" dxfId="16" priority="115">
      <formula>AND(B156&lt;&gt;1,ISNUMBER(C156),ISNUMBER(D156))</formula>
    </cfRule>
  </conditionalFormatting>
  <conditionalFormatting sqref="E170:E180">
    <cfRule type="expression" dxfId="15" priority="93">
      <formula>AND(B170&lt;&gt;1,ISNUMBER(C170),ISNUMBER(D170))</formula>
    </cfRule>
  </conditionalFormatting>
  <conditionalFormatting sqref="E184">
    <cfRule type="expression" dxfId="14" priority="42">
      <formula>AND(B184&lt;&gt;1,ISNUMBER(C184),D184="PG")</formula>
    </cfRule>
  </conditionalFormatting>
  <conditionalFormatting sqref="E185:E194">
    <cfRule type="expression" dxfId="13" priority="92">
      <formula>AND(B185&lt;&gt;1,ISNUMBER(C185),ISNUMBER(D185))</formula>
    </cfRule>
  </conditionalFormatting>
  <conditionalFormatting sqref="E198:E207">
    <cfRule type="expression" dxfId="12" priority="91">
      <formula>AND(B198&lt;&gt;1,ISNUMBER(C198),ISNUMBER(D198))</formula>
    </cfRule>
  </conditionalFormatting>
  <conditionalFormatting sqref="G11:G15">
    <cfRule type="expression" dxfId="11" priority="1">
      <formula>AND(B11=1,F11="S", NOT(ISBLANK(G11)))</formula>
    </cfRule>
  </conditionalFormatting>
  <conditionalFormatting sqref="G19:G50">
    <cfRule type="expression" dxfId="10" priority="2">
      <formula>AND(B19=1,F19="S", NOT(ISBLANK(G19)))</formula>
    </cfRule>
  </conditionalFormatting>
  <conditionalFormatting sqref="G54:G67">
    <cfRule type="expression" dxfId="9" priority="6">
      <formula>AND(B54=1,F54="S", NOT(ISBLANK(G54)))</formula>
    </cfRule>
  </conditionalFormatting>
  <conditionalFormatting sqref="G71:G86">
    <cfRule type="expression" dxfId="8" priority="7">
      <formula>AND(B71=1,F71="S", NOT(ISBLANK(G71)))</formula>
    </cfRule>
  </conditionalFormatting>
  <conditionalFormatting sqref="G92:G102">
    <cfRule type="expression" dxfId="7" priority="8">
      <formula>AND(B92=1,F92="S", NOT(ISBLANK(G92)))</formula>
    </cfRule>
  </conditionalFormatting>
  <conditionalFormatting sqref="G106:G123">
    <cfRule type="expression" dxfId="6" priority="9">
      <formula>AND(B106=1,F106="S", NOT(ISBLANK(G106)))</formula>
    </cfRule>
  </conditionalFormatting>
  <conditionalFormatting sqref="G127:G136">
    <cfRule type="expression" dxfId="5" priority="10">
      <formula>AND(B127=1,F127="S", NOT(ISBLANK(G127)))</formula>
    </cfRule>
  </conditionalFormatting>
  <conditionalFormatting sqref="G140:G150">
    <cfRule type="expression" dxfId="4" priority="11">
      <formula>AND(B140=1,F140="S", NOT(ISBLANK(G140)))</formula>
    </cfRule>
  </conditionalFormatting>
  <conditionalFormatting sqref="G156:G166">
    <cfRule type="expression" dxfId="3" priority="12">
      <formula>AND(B156=1,F156="S", NOT(ISBLANK(G156)))</formula>
    </cfRule>
  </conditionalFormatting>
  <conditionalFormatting sqref="G170:G180">
    <cfRule type="expression" dxfId="2" priority="13">
      <formula>AND(B170=1,F170="S", NOT(ISBLANK(G170)))</formula>
    </cfRule>
  </conditionalFormatting>
  <conditionalFormatting sqref="G184:G194">
    <cfRule type="expression" dxfId="1" priority="32">
      <formula>AND(B184=1,F184="S", NOT(ISBLANK(G184)))</formula>
    </cfRule>
  </conditionalFormatting>
  <conditionalFormatting sqref="G198:G207">
    <cfRule type="expression" dxfId="0" priority="30">
      <formula>AND(B198=1,F198="S", NOT(ISBLANK(G198)))</formula>
    </cfRule>
  </conditionalFormatting>
  <dataValidations count="3">
    <dataValidation type="list" allowBlank="1" showDropDown="1" showInputMessage="1" showErrorMessage="1" error="opção inválida!" sqref="F31 F71 I200:I207 F106 F127 F22 I19 I92 I106 F140 I140 F92 F54 F19 I170 I184 I71 I127 I198 F41:F42 I172 I156 I54 F172 F156 I22 F170 I11 F184 F200:F207 F198 I31 I41:I42 F11" xr:uid="{00000000-0002-0000-0700-000000000000}">
      <formula1>"s,n,S,N"</formula1>
    </dataValidation>
    <dataValidation type="list" allowBlank="1" showDropDown="1" showInputMessage="1" showErrorMessage="1" error="opção inválida!" sqref="F157:F166 F171 F185:F194 F199 F141:F150 F128:F136 F107:F123 F173:F180 F72:F86 F55:F67 F20:F21 F12:F15 F93:F102 F43:F50 F32:F40 F23:F30" xr:uid="{3FC1B36E-AD23-4366-8E3D-9997FA830338}">
      <formula1>"s,n,S,N,p,P"</formula1>
    </dataValidation>
    <dataValidation type="list" allowBlank="1" showDropDown="1" showInputMessage="1" showErrorMessage="1" error="opção inválida!" sqref="I157:I166 I171 I185:I194 I199 I141:I150 I128:I136 I107:I123 I173:I180 I72:I86 I55:I67 I20:I21 I12:I15 I93:I102 I43:I50 I32:I40 I23:I30" xr:uid="{6C1690BC-76FC-42EB-9187-4B79F3810DBD}">
      <formula1>"s,n,p,S,N,P"</formula1>
    </dataValidation>
  </dataValidations>
  <pageMargins left="0.511811024" right="0.511811024" top="0.78740157499999996" bottom="0.78740157499999996" header="0.31496062000000002" footer="0.31496062000000002"/>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AF5CE5AD-C183-4951-BD80-AC22A49F33C6}">
            <x14:dataBar minLength="0" maxLength="100" gradient="0">
              <x14:cfvo type="num">
                <xm:f>0.1</xm:f>
              </x14:cfvo>
              <x14:cfvo type="num">
                <xm:f>1</xm:f>
              </x14:cfvo>
              <x14:negativeFillColor rgb="FFFF0000"/>
              <x14:axisColor rgb="FF000000"/>
            </x14:dataBar>
          </x14:cfRule>
          <xm:sqref>E3</xm:sqref>
        </x14:conditionalFormatting>
        <x14:conditionalFormatting xmlns:xm="http://schemas.microsoft.com/office/excel/2006/main">
          <x14:cfRule type="dataBar" id="{EE77DEF8-C8BB-4CDD-A822-EBF242BBB818}">
            <x14:dataBar minLength="0" maxLength="100" gradient="0">
              <x14:cfvo type="num">
                <xm:f>0.1</xm:f>
              </x14:cfvo>
              <x14:cfvo type="num">
                <xm:f>1</xm:f>
              </x14:cfvo>
              <x14:negativeFillColor rgb="FFFF0000"/>
              <x14:axisColor rgb="FF000000"/>
            </x14:dataBar>
          </x14:cfRule>
          <xm:sqref>E8</xm:sqref>
        </x14:conditionalFormatting>
        <x14:conditionalFormatting xmlns:xm="http://schemas.microsoft.com/office/excel/2006/main">
          <x14:cfRule type="dataBar" id="{AD4ADB6F-98F7-4D75-9EAF-26F15164C5F0}">
            <x14:dataBar minLength="0" maxLength="100" gradient="0">
              <x14:cfvo type="num">
                <xm:f>0.1</xm:f>
              </x14:cfvo>
              <x14:cfvo type="num">
                <xm:f>1</xm:f>
              </x14:cfvo>
              <x14:negativeFillColor rgb="FFFF0000"/>
              <x14:axisColor rgb="FF000000"/>
            </x14:dataBar>
          </x14:cfRule>
          <xm:sqref>E89</xm:sqref>
        </x14:conditionalFormatting>
        <x14:conditionalFormatting xmlns:xm="http://schemas.microsoft.com/office/excel/2006/main">
          <x14:cfRule type="dataBar" id="{503C4830-CCA6-421C-81F3-E211C340A274}">
            <x14:dataBar minLength="0" maxLength="100" gradient="0">
              <x14:cfvo type="num">
                <xm:f>0.1</xm:f>
              </x14:cfvo>
              <x14:cfvo type="num">
                <xm:f>1</xm:f>
              </x14:cfvo>
              <x14:negativeFillColor rgb="FFFF0000"/>
              <x14:axisColor rgb="FF000000"/>
            </x14:dataBar>
          </x14:cfRule>
          <xm:sqref>E153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C31"/>
  <sheetViews>
    <sheetView topLeftCell="A7" zoomScale="85" zoomScaleNormal="85" workbookViewId="0">
      <selection activeCell="C25" sqref="C25"/>
    </sheetView>
  </sheetViews>
  <sheetFormatPr defaultColWidth="8.90625" defaultRowHeight="14.5" x14ac:dyDescent="0.35"/>
  <cols>
    <col min="1" max="1" width="2.90625" style="126" customWidth="1"/>
    <col min="2" max="2" width="51.90625" style="126" customWidth="1"/>
    <col min="3" max="3" width="8" style="126" customWidth="1"/>
    <col min="4" max="16384" width="8.90625" style="126"/>
  </cols>
  <sheetData>
    <row r="1" spans="2:3" ht="16" customHeight="1" x14ac:dyDescent="0.35">
      <c r="B1" s="244" t="str">
        <f>Capa!A1</f>
        <v>LV v5</v>
      </c>
      <c r="C1" s="245"/>
    </row>
    <row r="2" spans="2:3" ht="16.25" customHeight="1" x14ac:dyDescent="0.35">
      <c r="B2" s="290" t="s">
        <v>998</v>
      </c>
      <c r="C2" s="290"/>
    </row>
    <row r="3" spans="2:3" ht="29.4" customHeight="1" x14ac:dyDescent="0.35">
      <c r="B3" s="117" t="s">
        <v>334</v>
      </c>
      <c r="C3" s="243" t="s">
        <v>346</v>
      </c>
    </row>
    <row r="4" spans="2:3" ht="9.5" customHeight="1" x14ac:dyDescent="0.35">
      <c r="B4" s="70"/>
      <c r="C4" s="70"/>
    </row>
    <row r="5" spans="2:3" x14ac:dyDescent="0.35">
      <c r="B5" s="69" t="s">
        <v>335</v>
      </c>
      <c r="C5" s="74">
        <f>'1'!$E$3</f>
        <v>0</v>
      </c>
    </row>
    <row r="6" spans="2:3" ht="14.75" customHeight="1" x14ac:dyDescent="0.35">
      <c r="B6" s="110" t="s">
        <v>2</v>
      </c>
      <c r="C6" s="74">
        <f>'1'!E8</f>
        <v>0</v>
      </c>
    </row>
    <row r="7" spans="2:3" ht="14.75" customHeight="1" x14ac:dyDescent="0.35">
      <c r="B7" s="110" t="s">
        <v>336</v>
      </c>
      <c r="C7" s="74">
        <f>'1'!E44</f>
        <v>0</v>
      </c>
    </row>
    <row r="8" spans="2:3" ht="14.75" customHeight="1" x14ac:dyDescent="0.35">
      <c r="B8" s="110" t="s">
        <v>35</v>
      </c>
      <c r="C8" s="74">
        <f>'1'!E84</f>
        <v>0</v>
      </c>
    </row>
    <row r="9" spans="2:3" x14ac:dyDescent="0.35">
      <c r="B9" s="69" t="s">
        <v>337</v>
      </c>
      <c r="C9" s="74">
        <f>'2'!$E$3</f>
        <v>0</v>
      </c>
    </row>
    <row r="10" spans="2:3" ht="14.75" customHeight="1" x14ac:dyDescent="0.35">
      <c r="B10" s="110" t="s">
        <v>338</v>
      </c>
      <c r="C10" s="74">
        <f>'2'!E8</f>
        <v>0</v>
      </c>
    </row>
    <row r="11" spans="2:3" ht="14.75" customHeight="1" x14ac:dyDescent="0.35">
      <c r="B11" s="110" t="s">
        <v>339</v>
      </c>
      <c r="C11" s="74">
        <f>'2'!E86</f>
        <v>0</v>
      </c>
    </row>
    <row r="12" spans="2:3" ht="14.75" customHeight="1" x14ac:dyDescent="0.35">
      <c r="B12" s="110" t="s">
        <v>347</v>
      </c>
      <c r="C12" s="74">
        <f>'2'!E109</f>
        <v>0</v>
      </c>
    </row>
    <row r="13" spans="2:3" x14ac:dyDescent="0.35">
      <c r="B13" s="69" t="s">
        <v>340</v>
      </c>
      <c r="C13" s="74">
        <f>'3'!$E$3</f>
        <v>0</v>
      </c>
    </row>
    <row r="14" spans="2:3" ht="14.75" customHeight="1" x14ac:dyDescent="0.35">
      <c r="B14" s="110" t="s">
        <v>87</v>
      </c>
      <c r="C14" s="74">
        <f>'3'!E8</f>
        <v>0</v>
      </c>
    </row>
    <row r="15" spans="2:3" ht="14.75" customHeight="1" x14ac:dyDescent="0.35">
      <c r="B15" s="110" t="s">
        <v>341</v>
      </c>
      <c r="C15" s="74">
        <f>'3'!E78</f>
        <v>0</v>
      </c>
    </row>
    <row r="16" spans="2:3" x14ac:dyDescent="0.35">
      <c r="B16" s="69" t="s">
        <v>342</v>
      </c>
      <c r="C16" s="74">
        <f>'4'!$E$3</f>
        <v>0</v>
      </c>
    </row>
    <row r="17" spans="2:3" ht="14.75" customHeight="1" x14ac:dyDescent="0.35">
      <c r="B17" s="110" t="s">
        <v>343</v>
      </c>
      <c r="C17" s="74">
        <f>'4'!E8</f>
        <v>0</v>
      </c>
    </row>
    <row r="18" spans="2:3" ht="14.75" customHeight="1" x14ac:dyDescent="0.35">
      <c r="B18" s="110" t="s">
        <v>126</v>
      </c>
      <c r="C18" s="74">
        <f>'4'!E43</f>
        <v>0</v>
      </c>
    </row>
    <row r="19" spans="2:3" x14ac:dyDescent="0.35">
      <c r="B19" s="72" t="s">
        <v>344</v>
      </c>
      <c r="C19" s="74">
        <f>'5'!$E$3</f>
        <v>0</v>
      </c>
    </row>
    <row r="20" spans="2:3" ht="14.75" customHeight="1" x14ac:dyDescent="0.35">
      <c r="B20" s="110" t="s">
        <v>138</v>
      </c>
      <c r="C20" s="74">
        <f>'5'!E8</f>
        <v>0</v>
      </c>
    </row>
    <row r="21" spans="2:3" ht="14.75" customHeight="1" x14ac:dyDescent="0.35">
      <c r="B21" s="110" t="s">
        <v>144</v>
      </c>
      <c r="C21" s="74">
        <f>'5'!E42</f>
        <v>0</v>
      </c>
    </row>
    <row r="22" spans="2:3" ht="14.75" customHeight="1" x14ac:dyDescent="0.35">
      <c r="B22" s="110" t="s">
        <v>345</v>
      </c>
      <c r="C22" s="74">
        <f>'5'!E78</f>
        <v>0</v>
      </c>
    </row>
    <row r="23" spans="2:3" x14ac:dyDescent="0.35">
      <c r="B23" s="72" t="s">
        <v>329</v>
      </c>
      <c r="C23" s="74">
        <f>'6'!$E$3</f>
        <v>0</v>
      </c>
    </row>
    <row r="24" spans="2:3" ht="14.75" customHeight="1" x14ac:dyDescent="0.35">
      <c r="B24" s="110" t="s">
        <v>179</v>
      </c>
      <c r="C24" s="74">
        <f>'6'!E8</f>
        <v>0</v>
      </c>
    </row>
    <row r="25" spans="2:3" ht="14.75" customHeight="1" x14ac:dyDescent="0.35">
      <c r="B25" s="110" t="s">
        <v>904</v>
      </c>
      <c r="C25" s="74">
        <f>'6'!E108</f>
        <v>0</v>
      </c>
    </row>
    <row r="26" spans="2:3" x14ac:dyDescent="0.35">
      <c r="B26" s="69" t="s">
        <v>330</v>
      </c>
      <c r="C26" s="74">
        <f>'7'!$E$3</f>
        <v>0</v>
      </c>
    </row>
    <row r="27" spans="2:3" ht="14.75" customHeight="1" x14ac:dyDescent="0.35">
      <c r="B27" s="110" t="s">
        <v>322</v>
      </c>
      <c r="C27" s="74">
        <f>'7'!E8</f>
        <v>0</v>
      </c>
    </row>
    <row r="28" spans="2:3" ht="14.75" customHeight="1" x14ac:dyDescent="0.35">
      <c r="B28" s="110" t="s">
        <v>252</v>
      </c>
      <c r="C28" s="74">
        <f>'7'!E89</f>
        <v>0</v>
      </c>
    </row>
    <row r="29" spans="2:3" ht="14.75" customHeight="1" x14ac:dyDescent="0.35">
      <c r="B29" s="110" t="s">
        <v>331</v>
      </c>
      <c r="C29" s="74">
        <f>'7'!E153</f>
        <v>0</v>
      </c>
    </row>
    <row r="30" spans="2:3" x14ac:dyDescent="0.35">
      <c r="B30" s="71" t="s">
        <v>332</v>
      </c>
      <c r="C30" s="71"/>
    </row>
    <row r="31" spans="2:3" ht="8.5" customHeight="1" x14ac:dyDescent="0.35">
      <c r="B31" s="165"/>
      <c r="C31" s="165"/>
    </row>
  </sheetData>
  <sheetProtection algorithmName="SHA-512" hashValue="9kX48RTJIxFVJHz1vcZ4+b/VfqoHyKGFBHqsjR+Yoh/dnwqoXKGE+jtJsKd4+QVKfJovksZkshTdcfoTb1wTFg==" saltValue="2jsH241a7mnpb46FrDxU+A==" spinCount="100000" sheet="1" formatCells="0" formatColumns="0" formatRows="0"/>
  <mergeCells count="1">
    <mergeCell ref="B2:C2"/>
  </mergeCells>
  <conditionalFormatting sqref="C5:C8">
    <cfRule type="dataBar" priority="6">
      <dataBar>
        <cfvo type="num" val="0.1"/>
        <cfvo type="num" val="1"/>
        <color theme="9" tint="0.39997558519241921"/>
      </dataBar>
      <extLst>
        <ext xmlns:x14="http://schemas.microsoft.com/office/spreadsheetml/2009/9/main" uri="{B025F937-C7B1-47D3-B67F-A62EFF666E3E}">
          <x14:id>{5C01FCBA-2515-43E9-8A61-70CEC71D13CF}</x14:id>
        </ext>
      </extLst>
    </cfRule>
  </conditionalFormatting>
  <conditionalFormatting sqref="C9">
    <cfRule type="dataBar" priority="7">
      <dataBar>
        <cfvo type="num" val="0.1"/>
        <cfvo type="num" val="1"/>
        <color theme="9" tint="0.39997558519241921"/>
      </dataBar>
      <extLst>
        <ext xmlns:x14="http://schemas.microsoft.com/office/spreadsheetml/2009/9/main" uri="{B025F937-C7B1-47D3-B67F-A62EFF666E3E}">
          <x14:id>{3D14B29D-183F-444E-BCD2-560FEA6F541F}</x14:id>
        </ext>
      </extLst>
    </cfRule>
  </conditionalFormatting>
  <conditionalFormatting sqref="C10:C12">
    <cfRule type="dataBar" priority="5">
      <dataBar>
        <cfvo type="num" val="0.1"/>
        <cfvo type="num" val="1"/>
        <color theme="9" tint="0.39997558519241921"/>
      </dataBar>
      <extLst>
        <ext xmlns:x14="http://schemas.microsoft.com/office/spreadsheetml/2009/9/main" uri="{B025F937-C7B1-47D3-B67F-A62EFF666E3E}">
          <x14:id>{ECA50621-3CDA-473E-9A46-25ED18E6B325}</x14:id>
        </ext>
      </extLst>
    </cfRule>
  </conditionalFormatting>
  <conditionalFormatting sqref="C13">
    <cfRule type="dataBar" priority="8">
      <dataBar>
        <cfvo type="num" val="0.1"/>
        <cfvo type="num" val="1"/>
        <color theme="9" tint="0.39997558519241921"/>
      </dataBar>
      <extLst>
        <ext xmlns:x14="http://schemas.microsoft.com/office/spreadsheetml/2009/9/main" uri="{B025F937-C7B1-47D3-B67F-A62EFF666E3E}">
          <x14:id>{D77C9D3B-7D26-4A5D-BA4C-ACC62FB114BE}</x14:id>
        </ext>
      </extLst>
    </cfRule>
  </conditionalFormatting>
  <conditionalFormatting sqref="C14:C15">
    <cfRule type="dataBar" priority="4">
      <dataBar>
        <cfvo type="num" val="0.1"/>
        <cfvo type="num" val="1"/>
        <color theme="9" tint="0.39997558519241921"/>
      </dataBar>
      <extLst>
        <ext xmlns:x14="http://schemas.microsoft.com/office/spreadsheetml/2009/9/main" uri="{B025F937-C7B1-47D3-B67F-A62EFF666E3E}">
          <x14:id>{46CAA01F-6EEA-4F47-80D6-D013982F3556}</x14:id>
        </ext>
      </extLst>
    </cfRule>
  </conditionalFormatting>
  <conditionalFormatting sqref="C16">
    <cfRule type="dataBar" priority="9">
      <dataBar>
        <cfvo type="num" val="0.1"/>
        <cfvo type="num" val="1"/>
        <color theme="9" tint="0.39997558519241921"/>
      </dataBar>
      <extLst>
        <ext xmlns:x14="http://schemas.microsoft.com/office/spreadsheetml/2009/9/main" uri="{B025F937-C7B1-47D3-B67F-A62EFF666E3E}">
          <x14:id>{C71E8E83-9789-422E-9481-2F46EC249B78}</x14:id>
        </ext>
      </extLst>
    </cfRule>
  </conditionalFormatting>
  <conditionalFormatting sqref="C17:C18">
    <cfRule type="dataBar" priority="3">
      <dataBar>
        <cfvo type="num" val="0.1"/>
        <cfvo type="num" val="1"/>
        <color theme="9" tint="0.39997558519241921"/>
      </dataBar>
      <extLst>
        <ext xmlns:x14="http://schemas.microsoft.com/office/spreadsheetml/2009/9/main" uri="{B025F937-C7B1-47D3-B67F-A62EFF666E3E}">
          <x14:id>{71F94E46-6A79-40C6-A4E5-7F93E069BF14}</x14:id>
        </ext>
      </extLst>
    </cfRule>
  </conditionalFormatting>
  <conditionalFormatting sqref="C19">
    <cfRule type="dataBar" priority="10">
      <dataBar>
        <cfvo type="num" val="0.1"/>
        <cfvo type="num" val="1"/>
        <color theme="9" tint="0.39997558519241921"/>
      </dataBar>
      <extLst>
        <ext xmlns:x14="http://schemas.microsoft.com/office/spreadsheetml/2009/9/main" uri="{B025F937-C7B1-47D3-B67F-A62EFF666E3E}">
          <x14:id>{927C6610-C44B-4B54-BD27-922C92CBF313}</x14:id>
        </ext>
      </extLst>
    </cfRule>
  </conditionalFormatting>
  <conditionalFormatting sqref="C20:C22">
    <cfRule type="dataBar" priority="2">
      <dataBar>
        <cfvo type="num" val="0.1"/>
        <cfvo type="num" val="1"/>
        <color theme="9" tint="0.39997558519241921"/>
      </dataBar>
      <extLst>
        <ext xmlns:x14="http://schemas.microsoft.com/office/spreadsheetml/2009/9/main" uri="{B025F937-C7B1-47D3-B67F-A62EFF666E3E}">
          <x14:id>{C60D7FF7-481E-4628-97DE-0C0C0BB788A6}</x14:id>
        </ext>
      </extLst>
    </cfRule>
  </conditionalFormatting>
  <conditionalFormatting sqref="C23">
    <cfRule type="dataBar" priority="11">
      <dataBar>
        <cfvo type="num" val="0.1"/>
        <cfvo type="num" val="1"/>
        <color theme="9" tint="0.39997558519241921"/>
      </dataBar>
      <extLst>
        <ext xmlns:x14="http://schemas.microsoft.com/office/spreadsheetml/2009/9/main" uri="{B025F937-C7B1-47D3-B67F-A62EFF666E3E}">
          <x14:id>{28188C93-31A2-411C-8B42-19889C9D39AC}</x14:id>
        </ext>
      </extLst>
    </cfRule>
  </conditionalFormatting>
  <conditionalFormatting sqref="C24:C29">
    <cfRule type="dataBar" priority="1">
      <dataBar>
        <cfvo type="num" val="0.1"/>
        <cfvo type="num" val="1"/>
        <color theme="9" tint="0.39997558519241921"/>
      </dataBar>
      <extLst>
        <ext xmlns:x14="http://schemas.microsoft.com/office/spreadsheetml/2009/9/main" uri="{B025F937-C7B1-47D3-B67F-A62EFF666E3E}">
          <x14:id>{8097E3CD-B2E7-4C97-A3B4-05C7E2866C1E}</x14:id>
        </ext>
      </extLst>
    </cfRule>
  </conditionalFormatting>
  <pageMargins left="0.511811024" right="0.511811024" top="0.78740157499999996" bottom="0.78740157499999996" header="0.31496062000000002" footer="0.31496062000000002"/>
  <pageSetup orientation="portrait" r:id="rId1"/>
  <extLst>
    <ext xmlns:x14="http://schemas.microsoft.com/office/spreadsheetml/2009/9/main" uri="{78C0D931-6437-407d-A8EE-F0AAD7539E65}">
      <x14:conditionalFormattings>
        <x14:conditionalFormatting xmlns:xm="http://schemas.microsoft.com/office/excel/2006/main">
          <x14:cfRule type="dataBar" id="{5C01FCBA-2515-43E9-8A61-70CEC71D13CF}">
            <x14:dataBar minLength="0" maxLength="100" gradient="0">
              <x14:cfvo type="num">
                <xm:f>0.1</xm:f>
              </x14:cfvo>
              <x14:cfvo type="num">
                <xm:f>1</xm:f>
              </x14:cfvo>
              <x14:negativeFillColor rgb="FFFF0000"/>
              <x14:axisColor rgb="FF000000"/>
            </x14:dataBar>
          </x14:cfRule>
          <xm:sqref>C5:C8</xm:sqref>
        </x14:conditionalFormatting>
        <x14:conditionalFormatting xmlns:xm="http://schemas.microsoft.com/office/excel/2006/main">
          <x14:cfRule type="dataBar" id="{3D14B29D-183F-444E-BCD2-560FEA6F541F}">
            <x14:dataBar minLength="0" maxLength="100" gradient="0">
              <x14:cfvo type="num">
                <xm:f>0.1</xm:f>
              </x14:cfvo>
              <x14:cfvo type="num">
                <xm:f>1</xm:f>
              </x14:cfvo>
              <x14:negativeFillColor rgb="FFFF0000"/>
              <x14:axisColor rgb="FF000000"/>
            </x14:dataBar>
          </x14:cfRule>
          <xm:sqref>C9</xm:sqref>
        </x14:conditionalFormatting>
        <x14:conditionalFormatting xmlns:xm="http://schemas.microsoft.com/office/excel/2006/main">
          <x14:cfRule type="dataBar" id="{ECA50621-3CDA-473E-9A46-25ED18E6B325}">
            <x14:dataBar minLength="0" maxLength="100" gradient="0">
              <x14:cfvo type="num">
                <xm:f>0.1</xm:f>
              </x14:cfvo>
              <x14:cfvo type="num">
                <xm:f>1</xm:f>
              </x14:cfvo>
              <x14:negativeFillColor rgb="FFFF0000"/>
              <x14:axisColor rgb="FF000000"/>
            </x14:dataBar>
          </x14:cfRule>
          <xm:sqref>C10:C12</xm:sqref>
        </x14:conditionalFormatting>
        <x14:conditionalFormatting xmlns:xm="http://schemas.microsoft.com/office/excel/2006/main">
          <x14:cfRule type="dataBar" id="{D77C9D3B-7D26-4A5D-BA4C-ACC62FB114BE}">
            <x14:dataBar minLength="0" maxLength="100" gradient="0">
              <x14:cfvo type="num">
                <xm:f>0.1</xm:f>
              </x14:cfvo>
              <x14:cfvo type="num">
                <xm:f>1</xm:f>
              </x14:cfvo>
              <x14:negativeFillColor rgb="FFFF0000"/>
              <x14:axisColor rgb="FF000000"/>
            </x14:dataBar>
          </x14:cfRule>
          <xm:sqref>C13</xm:sqref>
        </x14:conditionalFormatting>
        <x14:conditionalFormatting xmlns:xm="http://schemas.microsoft.com/office/excel/2006/main">
          <x14:cfRule type="dataBar" id="{46CAA01F-6EEA-4F47-80D6-D013982F3556}">
            <x14:dataBar minLength="0" maxLength="100" gradient="0">
              <x14:cfvo type="num">
                <xm:f>0.1</xm:f>
              </x14:cfvo>
              <x14:cfvo type="num">
                <xm:f>1</xm:f>
              </x14:cfvo>
              <x14:negativeFillColor rgb="FFFF0000"/>
              <x14:axisColor rgb="FF000000"/>
            </x14:dataBar>
          </x14:cfRule>
          <xm:sqref>C14:C15</xm:sqref>
        </x14:conditionalFormatting>
        <x14:conditionalFormatting xmlns:xm="http://schemas.microsoft.com/office/excel/2006/main">
          <x14:cfRule type="dataBar" id="{C71E8E83-9789-422E-9481-2F46EC249B78}">
            <x14:dataBar minLength="0" maxLength="100" gradient="0">
              <x14:cfvo type="num">
                <xm:f>0.1</xm:f>
              </x14:cfvo>
              <x14:cfvo type="num">
                <xm:f>1</xm:f>
              </x14:cfvo>
              <x14:negativeFillColor rgb="FFFF0000"/>
              <x14:axisColor rgb="FF000000"/>
            </x14:dataBar>
          </x14:cfRule>
          <xm:sqref>C16</xm:sqref>
        </x14:conditionalFormatting>
        <x14:conditionalFormatting xmlns:xm="http://schemas.microsoft.com/office/excel/2006/main">
          <x14:cfRule type="dataBar" id="{71F94E46-6A79-40C6-A4E5-7F93E069BF14}">
            <x14:dataBar minLength="0" maxLength="100" gradient="0">
              <x14:cfvo type="num">
                <xm:f>0.1</xm:f>
              </x14:cfvo>
              <x14:cfvo type="num">
                <xm:f>1</xm:f>
              </x14:cfvo>
              <x14:negativeFillColor rgb="FFFF0000"/>
              <x14:axisColor rgb="FF000000"/>
            </x14:dataBar>
          </x14:cfRule>
          <xm:sqref>C17:C18</xm:sqref>
        </x14:conditionalFormatting>
        <x14:conditionalFormatting xmlns:xm="http://schemas.microsoft.com/office/excel/2006/main">
          <x14:cfRule type="dataBar" id="{927C6610-C44B-4B54-BD27-922C92CBF313}">
            <x14:dataBar minLength="0" maxLength="100" gradient="0">
              <x14:cfvo type="num">
                <xm:f>0.1</xm:f>
              </x14:cfvo>
              <x14:cfvo type="num">
                <xm:f>1</xm:f>
              </x14:cfvo>
              <x14:negativeFillColor rgb="FFFF0000"/>
              <x14:axisColor rgb="FF000000"/>
            </x14:dataBar>
          </x14:cfRule>
          <xm:sqref>C19</xm:sqref>
        </x14:conditionalFormatting>
        <x14:conditionalFormatting xmlns:xm="http://schemas.microsoft.com/office/excel/2006/main">
          <x14:cfRule type="dataBar" id="{C60D7FF7-481E-4628-97DE-0C0C0BB788A6}">
            <x14:dataBar minLength="0" maxLength="100" gradient="0">
              <x14:cfvo type="num">
                <xm:f>0.1</xm:f>
              </x14:cfvo>
              <x14:cfvo type="num">
                <xm:f>1</xm:f>
              </x14:cfvo>
              <x14:negativeFillColor rgb="FFFF0000"/>
              <x14:axisColor rgb="FF000000"/>
            </x14:dataBar>
          </x14:cfRule>
          <xm:sqref>C20:C22</xm:sqref>
        </x14:conditionalFormatting>
        <x14:conditionalFormatting xmlns:xm="http://schemas.microsoft.com/office/excel/2006/main">
          <x14:cfRule type="dataBar" id="{28188C93-31A2-411C-8B42-19889C9D39AC}">
            <x14:dataBar minLength="0" maxLength="100" gradient="0">
              <x14:cfvo type="num">
                <xm:f>0.1</xm:f>
              </x14:cfvo>
              <x14:cfvo type="num">
                <xm:f>1</xm:f>
              </x14:cfvo>
              <x14:negativeFillColor rgb="FFFF0000"/>
              <x14:axisColor rgb="FF000000"/>
            </x14:dataBar>
          </x14:cfRule>
          <xm:sqref>C23</xm:sqref>
        </x14:conditionalFormatting>
        <x14:conditionalFormatting xmlns:xm="http://schemas.microsoft.com/office/excel/2006/main">
          <x14:cfRule type="dataBar" id="{8097E3CD-B2E7-4C97-A3B4-05C7E2866C1E}">
            <x14:dataBar minLength="0" maxLength="100" gradient="0">
              <x14:cfvo type="num">
                <xm:f>0.1</xm:f>
              </x14:cfvo>
              <x14:cfvo type="num">
                <xm:f>1</xm:f>
              </x14:cfvo>
              <x14:negativeFillColor rgb="FFFF0000"/>
              <x14:axisColor rgb="FF000000"/>
            </x14:dataBar>
          </x14:cfRule>
          <xm:sqref>C24:C29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10</vt:i4>
      </vt:variant>
      <vt:variant>
        <vt:lpstr>Intervalos Nomeados</vt:lpstr>
      </vt:variant>
      <vt:variant>
        <vt:i4>1</vt:i4>
      </vt:variant>
    </vt:vector>
  </HeadingPairs>
  <TitlesOfParts>
    <vt:vector size="11" baseType="lpstr">
      <vt:lpstr>Capa</vt:lpstr>
      <vt:lpstr>1</vt:lpstr>
      <vt:lpstr>2</vt:lpstr>
      <vt:lpstr>3</vt:lpstr>
      <vt:lpstr>4</vt:lpstr>
      <vt:lpstr>5</vt:lpstr>
      <vt:lpstr>6</vt:lpstr>
      <vt:lpstr>7</vt:lpstr>
      <vt:lpstr>Progresso</vt:lpstr>
      <vt:lpstr>Notas Rodapé</vt: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Schauff</dc:creator>
  <cp:lastModifiedBy>Carlos Schauff</cp:lastModifiedBy>
  <dcterms:created xsi:type="dcterms:W3CDTF">2022-02-16T21:36:36Z</dcterms:created>
  <dcterms:modified xsi:type="dcterms:W3CDTF">2023-06-15T18:58:46Z</dcterms:modified>
</cp:coreProperties>
</file>